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fbruna\Desktop\AntofagastaUN11\"/>
    </mc:Choice>
  </mc:AlternateContent>
  <bookViews>
    <workbookView xWindow="0" yWindow="0" windowWidth="28800" windowHeight="12435"/>
  </bookViews>
  <sheets>
    <sheet name="TAPA" sheetId="6" r:id="rId1"/>
    <sheet name="PC" sheetId="3" r:id="rId2"/>
    <sheet name="LPP" sheetId="8" r:id="rId3"/>
    <sheet name="Resumen" sheetId="11" state="hidden" r:id="rId4"/>
  </sheets>
  <definedNames>
    <definedName name="_xlnm._FilterDatabase" localSheetId="2" hidden="1">LPP!$A$11:$H$15</definedName>
    <definedName name="_xlnm.Print_Area" localSheetId="0">TAPA!$B$2:$J$13</definedName>
  </definedNames>
  <calcPr calcId="152511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O4" i="11" l="1"/>
  <c r="N4" i="11"/>
  <c r="M4" i="11"/>
  <c r="L4" i="11"/>
  <c r="K4" i="11"/>
  <c r="J4" i="11"/>
  <c r="O3" i="11"/>
  <c r="N3" i="11"/>
  <c r="M3" i="11"/>
  <c r="L3" i="11"/>
  <c r="K3" i="11"/>
  <c r="J3" i="11"/>
  <c r="O2" i="11"/>
  <c r="N2" i="11"/>
  <c r="M2" i="11"/>
  <c r="L2" i="11"/>
  <c r="K2" i="11"/>
  <c r="J2" i="11"/>
  <c r="C7" i="3" l="1"/>
  <c r="B4" i="6" l="1"/>
  <c r="F7" i="8" l="1"/>
  <c r="E7" i="8"/>
  <c r="H7" i="3"/>
  <c r="F7" i="3"/>
  <c r="C7" i="8" l="1"/>
  <c r="A7" i="8"/>
  <c r="A7" i="3"/>
  <c r="A2" i="8" l="1"/>
  <c r="A2" i="3"/>
</calcChain>
</file>

<file path=xl/sharedStrings.xml><?xml version="1.0" encoding="utf-8"?>
<sst xmlns="http://schemas.openxmlformats.org/spreadsheetml/2006/main" count="174" uniqueCount="68">
  <si>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</si>
  <si>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</si>
  <si>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</si>
  <si>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</si>
  <si>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</si>
  <si>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</si>
  <si>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</si>
  <si>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</si>
  <si>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</si>
  <si>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</si>
  <si>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</si>
  <si>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</si>
  <si>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</si>
  <si>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UN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</si>
  <si>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</si>
  <si>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</si>
  <si>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</si>
  <si>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</si>
  <si>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</si>
  <si>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ESTACIONALIDAD</t>
  </si>
  <si>
    <t>REGIÓN</t>
  </si>
  <si>
    <t>UNIDAD DE NEGOCIO</t>
  </si>
  <si>
    <t>Realizado por</t>
  </si>
  <si>
    <t>FECHA FIN</t>
  </si>
  <si>
    <t>Revisado por</t>
  </si>
  <si>
    <t>TIPO REGULACIÓN</t>
  </si>
  <si>
    <t>TIPO PROGRAMA</t>
  </si>
  <si>
    <t>ZONA REGULADA</t>
  </si>
  <si>
    <t>Estacionalidad</t>
  </si>
  <si>
    <t>2. Puntos de Control</t>
  </si>
  <si>
    <t>2. Horas de pasada programada</t>
  </si>
  <si>
    <t>1. Descripción de la Unidad de Negocio</t>
  </si>
  <si>
    <t>CORRELATIVO ANEXO 1</t>
  </si>
  <si>
    <t>CORRELATIVO ANEXO 5</t>
  </si>
  <si>
    <t>FECHA INICIO A5</t>
  </si>
  <si>
    <t>FECHA FIN A5</t>
  </si>
  <si>
    <t>AÑO</t>
  </si>
  <si>
    <t>II</t>
  </si>
  <si>
    <t>PE</t>
  </si>
  <si>
    <t>Normal</t>
  </si>
  <si>
    <t>Cuenta de Correlativo Punto de Control</t>
  </si>
  <si>
    <t>Suma de Seguimiento</t>
  </si>
  <si>
    <t>Suma de ICR</t>
  </si>
  <si>
    <t>Suma de IP</t>
  </si>
  <si>
    <t>Suma de Ponderador ICR</t>
  </si>
  <si>
    <t>Columna1</t>
  </si>
  <si>
    <t>Unidad</t>
  </si>
  <si>
    <t>Tipo Servicio</t>
  </si>
  <si>
    <t>sentido</t>
  </si>
  <si>
    <t>Validez Servicio</t>
  </si>
  <si>
    <t>Cuenta de sentido</t>
  </si>
  <si>
    <t>Troncal</t>
  </si>
  <si>
    <t>Total general</t>
  </si>
  <si>
    <t>(Todas)</t>
  </si>
  <si>
    <t>UN11</t>
  </si>
  <si>
    <t>111</t>
  </si>
  <si>
    <t>111N</t>
  </si>
  <si>
    <t>07:05:00</t>
  </si>
  <si>
    <t>07:25:00</t>
  </si>
  <si>
    <t>08:05:00</t>
  </si>
  <si>
    <t>08:35:00</t>
  </si>
  <si>
    <t>00:30:00</t>
  </si>
  <si>
    <t>00:20:00</t>
  </si>
  <si>
    <t>DS</t>
  </si>
  <si>
    <t>DF</t>
  </si>
  <si>
    <t>AntofagastaUN11</t>
  </si>
  <si>
    <t>POT</t>
  </si>
  <si>
    <t>Fabián Bruna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</si>
</sst>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0.000000"/>
    <numFmt numFmtId="166" formatCode="#,##0.00000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rgb="FF000000"/>
      <name val="Calibri"/>
      <family val="2"/>
    </font>
    <font>
      <sz val="10"/>
      <name val="Calibri"/>
      <family val="2"/>
    </font>
    <font>
      <sz val="8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9" fillId="0" borderId="4" xfId="0" applyFont="1" applyBorder="1"/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7" fillId="0" borderId="4" xfId="0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165" fontId="3" fillId="3" borderId="6" xfId="0" applyNumberFormat="1" applyFont="1" applyFill="1" applyBorder="1" applyAlignment="1">
      <alignment horizontal="center" vertical="center" textRotation="90" wrapText="1"/>
    </xf>
    <xf numFmtId="14" fontId="9" fillId="4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pivotButton="1" applyFont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/>
    </xf>
    <xf numFmtId="21" fontId="7" fillId="8" borderId="4" xfId="0" quotePrefix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5" fontId="16" fillId="7" borderId="4" xfId="0" applyNumberFormat="1" applyFont="1" applyFill="1" applyBorder="1" applyAlignment="1">
      <alignment horizontal="center" vertical="center"/>
    </xf>
    <xf numFmtId="2" fontId="16" fillId="7" borderId="4" xfId="0" applyNumberFormat="1" applyFont="1" applyFill="1" applyBorder="1" applyAlignment="1">
      <alignment horizontal="center" vertical="center"/>
    </xf>
    <xf numFmtId="165" fontId="4" fillId="7" borderId="4" xfId="0" applyNumberFormat="1" applyFont="1" applyFill="1" applyBorder="1" applyAlignment="1">
      <alignment horizontal="center" vertical="center"/>
    </xf>
    <xf numFmtId="2" fontId="4" fillId="7" borderId="4" xfId="0" applyNumberFormat="1" applyFont="1" applyFill="1" applyBorder="1" applyAlignment="1">
      <alignment horizontal="center" vertical="center"/>
    </xf>
    <xf numFmtId="165" fontId="14" fillId="7" borderId="4" xfId="0" applyNumberFormat="1" applyFont="1" applyFill="1" applyBorder="1" applyAlignment="1">
      <alignment horizontal="center" vertical="center"/>
    </xf>
    <xf numFmtId="2" fontId="14" fillId="7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6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lanie Andrea Meza Carreño" refreshedDate="44258.820951041664" createdVersion="5" refreshedVersion="5" minRefreshableVersion="3" recordCount="3">
  <cacheSource type="worksheet">
    <worksheetSource ref="K1:O4" sheet="Resumen"/>
  </cacheSource>
  <cacheFields count="5">
    <cacheField name="Unidad" numFmtId="0">
      <sharedItems count="2">
        <s v="UN11"/>
        <s v="UN02" u="1"/>
      </sharedItems>
    </cacheField>
    <cacheField name="Servicio" numFmtId="0">
      <sharedItems count="2">
        <s v="111"/>
        <s v="102" u="1"/>
      </sharedItems>
    </cacheField>
    <cacheField name="Tipo Servicio" numFmtId="0">
      <sharedItems count="2">
        <s v="Troncal"/>
        <s v="Variante" u="1"/>
      </sharedItems>
    </cacheField>
    <cacheField name="sentido" numFmtId="0">
      <sharedItems containsSemiMixedTypes="0" containsString="0" containsNumber="1" containsInteger="1" minValue="0" maxValue="1"/>
    </cacheField>
    <cacheField name="Validez Servicio" numFmtId="0">
      <sharedItems containsMixedTypes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laudia Briones Toro" refreshedDate="44294.451453703703" createdVersion="5" refreshedVersion="5" minRefreshableVersion="3" recordCount="79">
  <cacheSource type="worksheet">
    <worksheetSource name="Tabla1"/>
  </cacheSource>
  <cacheFields count="13">
    <cacheField name="Unidad de Negocio" numFmtId="0">
      <sharedItems count="2">
        <s v="UN11"/>
        <s v="UN02" u="1"/>
      </sharedItems>
    </cacheField>
    <cacheField name="Servicio" numFmtId="1">
      <sharedItems containsMixedTypes="1" containsNumber="1" containsInteger="1" minValue="111" maxValue="111" count="2">
        <n v="111"/>
        <s v="111N"/>
      </sharedItems>
    </cacheField>
    <cacheField name="Sentido" numFmtId="1">
      <sharedItems containsSemiMixedTypes="0" containsString="0" containsNumber="1" containsInteger="1" minValue="0" maxValue="1" count="2">
        <n v="0"/>
        <n v="1"/>
      </sharedItems>
    </cacheField>
    <cacheField name="Correlativo Punto de Control" numFmtId="1">
      <sharedItems containsSemiMixedTypes="0" containsString="0" containsNumber="1" containsInteger="1" minValue="1" maxValue="28"/>
    </cacheField>
    <cacheField name="Longitud" numFmtId="165">
      <sharedItems containsSemiMixedTypes="0" containsString="0" containsNumber="1" minValue="-70.411754999999999" maxValue="-70.378788"/>
    </cacheField>
    <cacheField name="Latitud" numFmtId="165">
      <sharedItems containsSemiMixedTypes="0" containsString="0" containsNumber="1" minValue="-23.697175999999999" maxValue="-23.540172999999999"/>
    </cacheField>
    <cacheField name="Distancia al origen" numFmtId="2">
      <sharedItems containsSemiMixedTypes="0" containsString="0" containsNumber="1" minValue="104.77703857421875" maxValue="27809.328125"/>
    </cacheField>
    <cacheField name="Seguimiento" numFmtId="1">
      <sharedItems containsSemiMixedTypes="0" containsString="0" containsNumber="1" containsInteger="1" minValue="1" maxValue="1"/>
    </cacheField>
    <cacheField name="ICR" numFmtId="1">
      <sharedItems containsSemiMixedTypes="0" containsString="0" containsNumber="1" containsInteger="1" minValue="0" maxValue="1"/>
    </cacheField>
    <cacheField name="IP" numFmtId="1">
      <sharedItems containsSemiMixedTypes="0" containsString="0" containsNumber="1" containsInteger="1" minValue="0" maxValue="1" count="2">
        <n v="1"/>
        <n v="0"/>
      </sharedItems>
    </cacheField>
    <cacheField name="Ponderador ICR" numFmtId="2">
      <sharedItems containsSemiMixedTypes="0" containsString="0" containsNumber="1" minValue="0" maxValue="0.9"/>
    </cacheField>
    <cacheField name="Punto Urbano" numFmtId="1">
      <sharedItems containsSemiMixedTypes="0" containsString="0" containsNumber="1" containsInteger="1" minValue="0" maxValue="1"/>
    </cacheField>
    <cacheField name="Referencia de Punto de Contro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x v="0"/>
    <x v="0"/>
    <x v="0"/>
    <n v="0"/>
    <n v="1"/>
  </r>
  <r>
    <x v="0"/>
    <x v="0"/>
    <x v="0"/>
    <n v="1"/>
    <s v=""/>
  </r>
  <r>
    <x v="0"/>
    <x v="0"/>
    <x v="0"/>
    <n v="1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9">
  <r>
    <x v="0"/>
    <x v="0"/>
    <x v="0"/>
    <n v="1"/>
    <n v="-70.389163999999994"/>
    <n v="-23.540172999999999"/>
    <n v="104.77703857421875"/>
    <n v="1"/>
    <n v="1"/>
    <x v="0"/>
    <n v="0.9"/>
    <n v="0"/>
    <m/>
  </r>
  <r>
    <x v="0"/>
    <x v="0"/>
    <x v="0"/>
    <n v="2"/>
    <n v="-70.384348000000003"/>
    <n v="-23.541826"/>
    <n v="812.31805419921875"/>
    <n v="1"/>
    <n v="1"/>
    <x v="1"/>
    <n v="0.05"/>
    <n v="0"/>
    <m/>
  </r>
  <r>
    <x v="0"/>
    <x v="0"/>
    <x v="0"/>
    <n v="3"/>
    <n v="-70.389607999999996"/>
    <n v="-23.544557000000001"/>
    <n v="1664.8087158203125"/>
    <n v="1"/>
    <n v="0"/>
    <x v="1"/>
    <n v="0"/>
    <n v="1"/>
    <m/>
  </r>
  <r>
    <x v="0"/>
    <x v="0"/>
    <x v="0"/>
    <n v="4"/>
    <n v="-70.397040000000004"/>
    <n v="-23.552738000000002"/>
    <n v="3392.089111328125"/>
    <n v="1"/>
    <n v="0"/>
    <x v="1"/>
    <n v="0"/>
    <n v="1"/>
    <m/>
  </r>
  <r>
    <x v="0"/>
    <x v="0"/>
    <x v="0"/>
    <n v="5"/>
    <n v="-70.396383999999998"/>
    <n v="-23.562601999999998"/>
    <n v="4897.9111328125"/>
    <n v="1"/>
    <n v="0"/>
    <x v="1"/>
    <n v="0"/>
    <n v="1"/>
    <m/>
  </r>
  <r>
    <x v="0"/>
    <x v="0"/>
    <x v="0"/>
    <n v="6"/>
    <n v="-70.391569000000004"/>
    <n v="-23.565283000000001"/>
    <n v="5734.53955078125"/>
    <n v="1"/>
    <n v="0"/>
    <x v="1"/>
    <n v="0"/>
    <n v="1"/>
    <m/>
  </r>
  <r>
    <x v="0"/>
    <x v="0"/>
    <x v="0"/>
    <n v="7"/>
    <n v="-70.383056999999994"/>
    <n v="-23.566330000000001"/>
    <n v="6810.353515625"/>
    <n v="1"/>
    <n v="0"/>
    <x v="1"/>
    <n v="0"/>
    <n v="1"/>
    <m/>
  </r>
  <r>
    <x v="0"/>
    <x v="0"/>
    <x v="0"/>
    <n v="8"/>
    <n v="-70.383266000000006"/>
    <n v="-23.580055999999999"/>
    <n v="8510.6259765625"/>
    <n v="1"/>
    <n v="0"/>
    <x v="1"/>
    <n v="0"/>
    <n v="1"/>
    <m/>
  </r>
  <r>
    <x v="0"/>
    <x v="0"/>
    <x v="0"/>
    <n v="9"/>
    <n v="-70.380534999999995"/>
    <n v="-23.580397000000001"/>
    <n v="9105.0361328125"/>
    <n v="1"/>
    <n v="0"/>
    <x v="1"/>
    <n v="0"/>
    <n v="1"/>
    <m/>
  </r>
  <r>
    <x v="0"/>
    <x v="0"/>
    <x v="0"/>
    <n v="10"/>
    <n v="-70.378788"/>
    <n v="-23.587125"/>
    <n v="9989.556640625"/>
    <n v="1"/>
    <n v="0"/>
    <x v="1"/>
    <n v="0"/>
    <n v="1"/>
    <m/>
  </r>
  <r>
    <x v="0"/>
    <x v="0"/>
    <x v="0"/>
    <n v="11"/>
    <n v="-70.381355999999997"/>
    <n v="-23.589379000000001"/>
    <n v="10487.3125"/>
    <n v="1"/>
    <n v="0"/>
    <x v="1"/>
    <n v="0"/>
    <n v="1"/>
    <m/>
  </r>
  <r>
    <x v="0"/>
    <x v="0"/>
    <x v="0"/>
    <n v="12"/>
    <n v="-70.385154999999997"/>
    <n v="-23.59243"/>
    <n v="11208.9658203125"/>
    <n v="1"/>
    <n v="0"/>
    <x v="1"/>
    <n v="0"/>
    <n v="1"/>
    <m/>
  </r>
  <r>
    <x v="0"/>
    <x v="0"/>
    <x v="0"/>
    <n v="13"/>
    <n v="-70.386274"/>
    <n v="-23.589012"/>
    <n v="11802.8203125"/>
    <n v="1"/>
    <n v="0"/>
    <x v="1"/>
    <n v="0"/>
    <n v="1"/>
    <m/>
  </r>
  <r>
    <x v="0"/>
    <x v="0"/>
    <x v="0"/>
    <n v="14"/>
    <n v="-70.389289000000005"/>
    <n v="-23.587320999999999"/>
    <n v="12451.98046875"/>
    <n v="1"/>
    <n v="0"/>
    <x v="1"/>
    <n v="0"/>
    <n v="1"/>
    <m/>
  </r>
  <r>
    <x v="0"/>
    <x v="0"/>
    <x v="0"/>
    <n v="15"/>
    <n v="-70.393107000000001"/>
    <n v="-23.589887000000001"/>
    <n v="13070.3193359375"/>
    <n v="1"/>
    <n v="0"/>
    <x v="1"/>
    <n v="0"/>
    <n v="1"/>
    <m/>
  </r>
  <r>
    <x v="0"/>
    <x v="0"/>
    <x v="0"/>
    <n v="16"/>
    <n v="-70.394059999999996"/>
    <n v="-23.594577999999998"/>
    <n v="13849.0263671875"/>
    <n v="1"/>
    <n v="0"/>
    <x v="1"/>
    <n v="0"/>
    <n v="1"/>
    <m/>
  </r>
  <r>
    <x v="0"/>
    <x v="0"/>
    <x v="0"/>
    <n v="17"/>
    <n v="-70.390552"/>
    <n v="-23.601772"/>
    <n v="14799.654296875"/>
    <n v="1"/>
    <n v="0"/>
    <x v="1"/>
    <n v="0"/>
    <n v="1"/>
    <m/>
  </r>
  <r>
    <x v="0"/>
    <x v="0"/>
    <x v="0"/>
    <n v="18"/>
    <n v="-70.393163000000001"/>
    <n v="-23.627469999999999"/>
    <n v="17972.0390625"/>
    <n v="1"/>
    <n v="0"/>
    <x v="1"/>
    <n v="0"/>
    <n v="1"/>
    <m/>
  </r>
  <r>
    <x v="0"/>
    <x v="0"/>
    <x v="0"/>
    <n v="19"/>
    <n v="-70.394610999999998"/>
    <n v="-23.635788000000002"/>
    <n v="19082.44140625"/>
    <n v="1"/>
    <n v="0"/>
    <x v="1"/>
    <n v="0"/>
    <n v="1"/>
    <m/>
  </r>
  <r>
    <x v="0"/>
    <x v="0"/>
    <x v="0"/>
    <n v="20"/>
    <n v="-70.397587999999999"/>
    <n v="-23.648216999999999"/>
    <n v="20811.18359375"/>
    <n v="1"/>
    <n v="0"/>
    <x v="1"/>
    <n v="0"/>
    <n v="1"/>
    <m/>
  </r>
  <r>
    <x v="0"/>
    <x v="0"/>
    <x v="0"/>
    <n v="21"/>
    <n v="-70.395337999999995"/>
    <n v="-23.653199999999998"/>
    <n v="21568.70703125"/>
    <n v="1"/>
    <n v="0"/>
    <x v="1"/>
    <n v="0"/>
    <n v="1"/>
    <m/>
  </r>
  <r>
    <x v="0"/>
    <x v="0"/>
    <x v="0"/>
    <n v="22"/>
    <n v="-70.395132000000004"/>
    <n v="-23.661242999999999"/>
    <n v="22722.25390625"/>
    <n v="1"/>
    <n v="0"/>
    <x v="1"/>
    <n v="0"/>
    <n v="1"/>
    <m/>
  </r>
  <r>
    <x v="0"/>
    <x v="0"/>
    <x v="0"/>
    <n v="23"/>
    <n v="-70.40222"/>
    <n v="-23.669588999999998"/>
    <n v="24144.466796875"/>
    <n v="1"/>
    <n v="0"/>
    <x v="1"/>
    <n v="0"/>
    <n v="1"/>
    <m/>
  </r>
  <r>
    <x v="0"/>
    <x v="0"/>
    <x v="0"/>
    <n v="24"/>
    <n v="-70.409684999999996"/>
    <n v="-23.683451999999999"/>
    <n v="26113.90234375"/>
    <n v="1"/>
    <n v="0"/>
    <x v="1"/>
    <n v="0"/>
    <n v="1"/>
    <m/>
  </r>
  <r>
    <x v="0"/>
    <x v="0"/>
    <x v="0"/>
    <n v="25"/>
    <n v="-70.411011000000002"/>
    <n v="-23.693031999999999"/>
    <n v="27271.755859375"/>
    <n v="1"/>
    <n v="0"/>
    <x v="1"/>
    <n v="0"/>
    <n v="1"/>
    <m/>
  </r>
  <r>
    <x v="0"/>
    <x v="0"/>
    <x v="0"/>
    <n v="26"/>
    <n v="-70.411754999999999"/>
    <n v="-23.697175999999999"/>
    <n v="27809.328125"/>
    <n v="1"/>
    <n v="1"/>
    <x v="1"/>
    <n v="0.05"/>
    <n v="1"/>
    <m/>
  </r>
  <r>
    <x v="0"/>
    <x v="0"/>
    <x v="1"/>
    <n v="1"/>
    <n v="-70.411754999999999"/>
    <n v="-23.697171000000001"/>
    <n v="109.59029388427734"/>
    <n v="1"/>
    <n v="1"/>
    <x v="1"/>
    <n v="0.9"/>
    <n v="1"/>
    <m/>
  </r>
  <r>
    <x v="0"/>
    <x v="0"/>
    <x v="1"/>
    <n v="2"/>
    <n v="-70.411007999999995"/>
    <n v="-23.693031999999999"/>
    <n v="646.91851806640625"/>
    <n v="1"/>
    <n v="1"/>
    <x v="1"/>
    <n v="0.05"/>
    <n v="1"/>
    <m/>
  </r>
  <r>
    <x v="0"/>
    <x v="0"/>
    <x v="1"/>
    <n v="3"/>
    <n v="-70.409503000000001"/>
    <n v="-23.683487"/>
    <n v="1812.326171875"/>
    <n v="1"/>
    <n v="0"/>
    <x v="1"/>
    <n v="0"/>
    <n v="1"/>
    <m/>
  </r>
  <r>
    <x v="0"/>
    <x v="0"/>
    <x v="1"/>
    <n v="4"/>
    <n v="-70.401117999999997"/>
    <n v="-23.670034000000001"/>
    <n v="3670.775390625"/>
    <n v="1"/>
    <n v="0"/>
    <x v="1"/>
    <n v="0"/>
    <n v="1"/>
    <m/>
  </r>
  <r>
    <x v="0"/>
    <x v="0"/>
    <x v="1"/>
    <n v="5"/>
    <n v="-70.396336000000005"/>
    <n v="-23.661158"/>
    <n v="4829.65966796875"/>
    <n v="1"/>
    <n v="0"/>
    <x v="1"/>
    <n v="0"/>
    <n v="1"/>
    <m/>
  </r>
  <r>
    <x v="0"/>
    <x v="0"/>
    <x v="1"/>
    <n v="6"/>
    <n v="-70.397881999999996"/>
    <n v="-23.655519000000002"/>
    <n v="5524.96240234375"/>
    <n v="1"/>
    <n v="0"/>
    <x v="1"/>
    <n v="0"/>
    <n v="1"/>
    <m/>
  </r>
  <r>
    <x v="0"/>
    <x v="0"/>
    <x v="1"/>
    <n v="7"/>
    <n v="-70.397924000000003"/>
    <n v="-23.652035000000001"/>
    <n v="6064.2099609375"/>
    <n v="1"/>
    <n v="0"/>
    <x v="1"/>
    <n v="0"/>
    <n v="1"/>
    <m/>
  </r>
  <r>
    <x v="0"/>
    <x v="0"/>
    <x v="1"/>
    <n v="8"/>
    <n v="-70.395111999999997"/>
    <n v="-23.647020000000001"/>
    <n v="6879.970703125"/>
    <n v="1"/>
    <n v="0"/>
    <x v="1"/>
    <n v="0"/>
    <n v="1"/>
    <m/>
  </r>
  <r>
    <x v="0"/>
    <x v="0"/>
    <x v="1"/>
    <n v="9"/>
    <n v="-70.393625"/>
    <n v="-23.636254999999998"/>
    <n v="8420.2021484375"/>
    <n v="1"/>
    <n v="0"/>
    <x v="1"/>
    <n v="0"/>
    <n v="1"/>
    <m/>
  </r>
  <r>
    <x v="0"/>
    <x v="0"/>
    <x v="1"/>
    <n v="10"/>
    <n v="-70.390446999999995"/>
    <n v="-23.623394999999999"/>
    <n v="10093.57421875"/>
    <n v="1"/>
    <n v="0"/>
    <x v="1"/>
    <n v="0"/>
    <n v="1"/>
    <m/>
  </r>
  <r>
    <x v="0"/>
    <x v="0"/>
    <x v="1"/>
    <n v="11"/>
    <n v="-70.386289000000005"/>
    <n v="-23.619757"/>
    <n v="10863.3955078125"/>
    <n v="1"/>
    <n v="0"/>
    <x v="1"/>
    <n v="0"/>
    <n v="1"/>
    <m/>
  </r>
  <r>
    <x v="0"/>
    <x v="0"/>
    <x v="1"/>
    <n v="12"/>
    <n v="-70.387514999999993"/>
    <n v="-23.617436999999999"/>
    <n v="11699.1787109375"/>
    <n v="1"/>
    <n v="0"/>
    <x v="1"/>
    <n v="0"/>
    <n v="1"/>
    <m/>
  </r>
  <r>
    <x v="0"/>
    <x v="0"/>
    <x v="1"/>
    <n v="13"/>
    <n v="-70.388462000000004"/>
    <n v="-23.611388000000002"/>
    <n v="12498.6181640625"/>
    <n v="1"/>
    <n v="0"/>
    <x v="1"/>
    <n v="0"/>
    <n v="1"/>
    <m/>
  </r>
  <r>
    <x v="0"/>
    <x v="0"/>
    <x v="1"/>
    <n v="14"/>
    <n v="-70.390556000000004"/>
    <n v="-23.601814000000001"/>
    <n v="13759.3720703125"/>
    <n v="1"/>
    <n v="0"/>
    <x v="1"/>
    <n v="0"/>
    <n v="1"/>
    <m/>
  </r>
  <r>
    <x v="0"/>
    <x v="0"/>
    <x v="1"/>
    <n v="15"/>
    <n v="-70.394054999999994"/>
    <n v="-23.594577999999998"/>
    <n v="14714.158203125"/>
    <n v="1"/>
    <n v="0"/>
    <x v="1"/>
    <n v="0"/>
    <n v="1"/>
    <m/>
  </r>
  <r>
    <x v="0"/>
    <x v="0"/>
    <x v="1"/>
    <n v="16"/>
    <n v="-70.393181999999996"/>
    <n v="-23.592053"/>
    <n v="15314.0361328125"/>
    <n v="1"/>
    <n v="0"/>
    <x v="1"/>
    <n v="0"/>
    <n v="1"/>
    <m/>
  </r>
  <r>
    <x v="0"/>
    <x v="0"/>
    <x v="1"/>
    <n v="17"/>
    <n v="-70.394694999999999"/>
    <n v="-23.590335"/>
    <n v="15707.275390625"/>
    <n v="1"/>
    <n v="0"/>
    <x v="1"/>
    <n v="0"/>
    <n v="1"/>
    <m/>
  </r>
  <r>
    <x v="0"/>
    <x v="0"/>
    <x v="1"/>
    <n v="18"/>
    <n v="-70.391699000000003"/>
    <n v="-23.588916000000001"/>
    <n v="16187.9130859375"/>
    <n v="1"/>
    <n v="0"/>
    <x v="1"/>
    <n v="0"/>
    <n v="1"/>
    <m/>
  </r>
  <r>
    <x v="0"/>
    <x v="0"/>
    <x v="1"/>
    <n v="19"/>
    <n v="-70.389283000000006"/>
    <n v="-23.587320999999999"/>
    <n v="16577.64453125"/>
    <n v="1"/>
    <n v="0"/>
    <x v="1"/>
    <n v="0"/>
    <n v="1"/>
    <m/>
  </r>
  <r>
    <x v="0"/>
    <x v="0"/>
    <x v="1"/>
    <n v="20"/>
    <n v="-70.384438000000003"/>
    <n v="-23.589203000000001"/>
    <n v="17300.626953125"/>
    <n v="1"/>
    <n v="0"/>
    <x v="1"/>
    <n v="0"/>
    <n v="1"/>
    <m/>
  </r>
  <r>
    <x v="0"/>
    <x v="0"/>
    <x v="1"/>
    <n v="21"/>
    <n v="-70.382143999999997"/>
    <n v="-23.592580000000002"/>
    <n v="17945.734375"/>
    <n v="1"/>
    <n v="0"/>
    <x v="1"/>
    <n v="0"/>
    <n v="1"/>
    <m/>
  </r>
  <r>
    <x v="0"/>
    <x v="0"/>
    <x v="1"/>
    <n v="22"/>
    <n v="-70.381249999999994"/>
    <n v="-23.583970999999998"/>
    <n v="19052.55859375"/>
    <n v="1"/>
    <n v="0"/>
    <x v="1"/>
    <n v="0"/>
    <n v="1"/>
    <m/>
  </r>
  <r>
    <x v="0"/>
    <x v="0"/>
    <x v="1"/>
    <n v="23"/>
    <n v="-70.385171999999997"/>
    <n v="-23.564581"/>
    <n v="21433.208984375"/>
    <n v="1"/>
    <n v="0"/>
    <x v="1"/>
    <n v="0"/>
    <n v="1"/>
    <m/>
  </r>
  <r>
    <x v="0"/>
    <x v="0"/>
    <x v="1"/>
    <n v="24"/>
    <n v="-70.396446999999995"/>
    <n v="-23.562473000000001"/>
    <n v="22950.583984375"/>
    <n v="1"/>
    <n v="0"/>
    <x v="1"/>
    <n v="0"/>
    <n v="1"/>
    <m/>
  </r>
  <r>
    <x v="0"/>
    <x v="0"/>
    <x v="1"/>
    <n v="25"/>
    <n v="-70.396984000000003"/>
    <n v="-23.552682000000001"/>
    <n v="24446.109375"/>
    <n v="1"/>
    <n v="0"/>
    <x v="1"/>
    <n v="0"/>
    <n v="1"/>
    <m/>
  </r>
  <r>
    <x v="0"/>
    <x v="0"/>
    <x v="1"/>
    <n v="26"/>
    <n v="-70.389809999999997"/>
    <n v="-23.544602999999999"/>
    <n v="25821.775390625"/>
    <n v="1"/>
    <n v="0"/>
    <x v="1"/>
    <n v="0"/>
    <n v="1"/>
    <m/>
  </r>
  <r>
    <x v="0"/>
    <x v="0"/>
    <x v="1"/>
    <n v="27"/>
    <n v="-70.384348000000003"/>
    <n v="-23.541827999999999"/>
    <n v="26695.291015625"/>
    <n v="1"/>
    <n v="0"/>
    <x v="1"/>
    <n v="0"/>
    <n v="1"/>
    <m/>
  </r>
  <r>
    <x v="0"/>
    <x v="0"/>
    <x v="1"/>
    <n v="28"/>
    <n v="-70.389163999999994"/>
    <n v="-23.540175999999999"/>
    <n v="27402.71875"/>
    <n v="1"/>
    <n v="1"/>
    <x v="1"/>
    <n v="0.05"/>
    <n v="1"/>
    <m/>
  </r>
  <r>
    <x v="0"/>
    <x v="1"/>
    <x v="1"/>
    <n v="1"/>
    <n v="-70.411754999999999"/>
    <n v="-23.697171000000001"/>
    <n v="109.59029388427734"/>
    <n v="1"/>
    <n v="1"/>
    <x v="1"/>
    <n v="0.9"/>
    <n v="1"/>
    <m/>
  </r>
  <r>
    <x v="0"/>
    <x v="1"/>
    <x v="1"/>
    <n v="2"/>
    <n v="-70.411007999999995"/>
    <n v="-23.693031999999999"/>
    <n v="646.91851806640625"/>
    <n v="1"/>
    <n v="1"/>
    <x v="1"/>
    <n v="0.05"/>
    <n v="1"/>
    <m/>
  </r>
  <r>
    <x v="0"/>
    <x v="1"/>
    <x v="1"/>
    <n v="3"/>
    <n v="-70.409988999999996"/>
    <n v="-23.690286"/>
    <n v="1054.5924072265625"/>
    <n v="1"/>
    <n v="0"/>
    <x v="1"/>
    <n v="0"/>
    <n v="1"/>
    <m/>
  </r>
  <r>
    <x v="0"/>
    <x v="1"/>
    <x v="1"/>
    <n v="4"/>
    <n v="-70.406627999999998"/>
    <n v="-23.679929000000001"/>
    <n v="2318.836181640625"/>
    <n v="1"/>
    <n v="0"/>
    <x v="1"/>
    <n v="0"/>
    <n v="1"/>
    <m/>
  </r>
  <r>
    <x v="0"/>
    <x v="1"/>
    <x v="1"/>
    <n v="5"/>
    <n v="-70.402596000000003"/>
    <n v="-23.672951999999999"/>
    <n v="3314.109619140625"/>
    <n v="1"/>
    <n v="0"/>
    <x v="1"/>
    <n v="0"/>
    <n v="1"/>
    <m/>
  </r>
  <r>
    <x v="0"/>
    <x v="1"/>
    <x v="1"/>
    <n v="6"/>
    <n v="-70.396336000000005"/>
    <n v="-23.661158"/>
    <n v="4829.65966796875"/>
    <n v="1"/>
    <n v="0"/>
    <x v="1"/>
    <n v="0"/>
    <n v="1"/>
    <m/>
  </r>
  <r>
    <x v="0"/>
    <x v="1"/>
    <x v="1"/>
    <n v="7"/>
    <n v="-70.397881999999996"/>
    <n v="-23.655519000000002"/>
    <n v="5524.96240234375"/>
    <n v="1"/>
    <n v="0"/>
    <x v="1"/>
    <n v="0"/>
    <n v="1"/>
    <m/>
  </r>
  <r>
    <x v="0"/>
    <x v="1"/>
    <x v="1"/>
    <n v="8"/>
    <n v="-70.397924000000003"/>
    <n v="-23.652035000000001"/>
    <n v="6064.2099609375"/>
    <n v="1"/>
    <n v="0"/>
    <x v="1"/>
    <n v="0"/>
    <n v="1"/>
    <m/>
  </r>
  <r>
    <x v="0"/>
    <x v="1"/>
    <x v="1"/>
    <n v="9"/>
    <n v="-70.395111999999997"/>
    <n v="-23.647020000000001"/>
    <n v="6879.970703125"/>
    <n v="1"/>
    <n v="0"/>
    <x v="1"/>
    <n v="0"/>
    <n v="1"/>
    <m/>
  </r>
  <r>
    <x v="0"/>
    <x v="1"/>
    <x v="1"/>
    <n v="10"/>
    <n v="-70.393625"/>
    <n v="-23.636254999999998"/>
    <n v="8420.2021484375"/>
    <n v="1"/>
    <n v="0"/>
    <x v="1"/>
    <n v="0"/>
    <n v="1"/>
    <m/>
  </r>
  <r>
    <x v="0"/>
    <x v="1"/>
    <x v="1"/>
    <n v="11"/>
    <n v="-70.390446999999995"/>
    <n v="-23.623394999999999"/>
    <n v="10093.57421875"/>
    <n v="1"/>
    <n v="0"/>
    <x v="1"/>
    <n v="0"/>
    <n v="1"/>
    <m/>
  </r>
  <r>
    <x v="0"/>
    <x v="1"/>
    <x v="1"/>
    <n v="12"/>
    <n v="-70.386289000000005"/>
    <n v="-23.619757"/>
    <n v="10863.3955078125"/>
    <n v="1"/>
    <n v="0"/>
    <x v="1"/>
    <n v="0"/>
    <n v="1"/>
    <m/>
  </r>
  <r>
    <x v="0"/>
    <x v="1"/>
    <x v="1"/>
    <n v="13"/>
    <n v="-70.387514999999993"/>
    <n v="-23.617436999999999"/>
    <n v="11699.1787109375"/>
    <n v="1"/>
    <n v="0"/>
    <x v="1"/>
    <n v="0"/>
    <n v="1"/>
    <m/>
  </r>
  <r>
    <x v="0"/>
    <x v="1"/>
    <x v="1"/>
    <n v="14"/>
    <n v="-70.388462000000004"/>
    <n v="-23.611388000000002"/>
    <n v="12498.6181640625"/>
    <n v="1"/>
    <n v="0"/>
    <x v="1"/>
    <n v="0"/>
    <n v="1"/>
    <m/>
  </r>
  <r>
    <x v="0"/>
    <x v="1"/>
    <x v="1"/>
    <n v="15"/>
    <n v="-70.390556000000004"/>
    <n v="-23.601814000000001"/>
    <n v="13759.3720703125"/>
    <n v="1"/>
    <n v="0"/>
    <x v="1"/>
    <n v="0"/>
    <n v="1"/>
    <m/>
  </r>
  <r>
    <x v="0"/>
    <x v="1"/>
    <x v="1"/>
    <n v="16"/>
    <n v="-70.394054999999994"/>
    <n v="-23.594577999999998"/>
    <n v="14714.158203125"/>
    <n v="1"/>
    <n v="0"/>
    <x v="1"/>
    <n v="0"/>
    <n v="1"/>
    <m/>
  </r>
  <r>
    <x v="0"/>
    <x v="1"/>
    <x v="1"/>
    <n v="17"/>
    <n v="-70.393181999999996"/>
    <n v="-23.592053"/>
    <n v="15314.0361328125"/>
    <n v="1"/>
    <n v="0"/>
    <x v="1"/>
    <n v="0"/>
    <n v="1"/>
    <m/>
  </r>
  <r>
    <x v="0"/>
    <x v="1"/>
    <x v="1"/>
    <n v="18"/>
    <n v="-70.394694999999999"/>
    <n v="-23.590335"/>
    <n v="15707.275390625"/>
    <n v="1"/>
    <n v="0"/>
    <x v="1"/>
    <n v="0"/>
    <n v="1"/>
    <m/>
  </r>
  <r>
    <x v="0"/>
    <x v="1"/>
    <x v="1"/>
    <n v="19"/>
    <n v="-70.391699000000003"/>
    <n v="-23.588916000000001"/>
    <n v="16187.9130859375"/>
    <n v="1"/>
    <n v="0"/>
    <x v="1"/>
    <n v="0"/>
    <n v="1"/>
    <m/>
  </r>
  <r>
    <x v="0"/>
    <x v="1"/>
    <x v="1"/>
    <n v="20"/>
    <n v="-70.389283000000006"/>
    <n v="-23.587320999999999"/>
    <n v="16577.64453125"/>
    <n v="1"/>
    <n v="0"/>
    <x v="1"/>
    <n v="0"/>
    <n v="1"/>
    <m/>
  </r>
  <r>
    <x v="0"/>
    <x v="1"/>
    <x v="1"/>
    <n v="21"/>
    <n v="-70.384438000000003"/>
    <n v="-23.589203000000001"/>
    <n v="17300.626953125"/>
    <n v="1"/>
    <n v="0"/>
    <x v="1"/>
    <n v="0"/>
    <n v="1"/>
    <m/>
  </r>
  <r>
    <x v="0"/>
    <x v="1"/>
    <x v="1"/>
    <n v="22"/>
    <n v="-70.382143999999997"/>
    <n v="-23.592580000000002"/>
    <n v="17945.734375"/>
    <n v="1"/>
    <n v="0"/>
    <x v="1"/>
    <n v="0"/>
    <n v="1"/>
    <m/>
  </r>
  <r>
    <x v="0"/>
    <x v="1"/>
    <x v="1"/>
    <n v="23"/>
    <n v="-70.381249999999994"/>
    <n v="-23.583970999999998"/>
    <n v="19052.55859375"/>
    <n v="1"/>
    <n v="0"/>
    <x v="1"/>
    <n v="0"/>
    <n v="1"/>
    <m/>
  </r>
  <r>
    <x v="0"/>
    <x v="1"/>
    <x v="1"/>
    <n v="24"/>
    <n v="-70.385171999999997"/>
    <n v="-23.564581"/>
    <n v="21433.208984375"/>
    <n v="1"/>
    <n v="0"/>
    <x v="1"/>
    <n v="0"/>
    <n v="1"/>
    <m/>
  </r>
  <r>
    <x v="0"/>
    <x v="1"/>
    <x v="1"/>
    <n v="25"/>
    <n v="-70.394469999999998"/>
    <n v="-23.562761999999999"/>
    <n v="22704.40234375"/>
    <n v="1"/>
    <n v="1"/>
    <x v="1"/>
    <n v="0.05"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:H5" firstHeaderRow="0" firstDataRow="1" firstDataCol="3"/>
  <pivotFields count="13">
    <pivotField axis="axisRow" compact="0" outline="0" showAll="0" defaultSubtotal="0">
      <items count="2"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1"/>
    <field x="2"/>
  </rowFields>
  <rowItems count="4">
    <i>
      <x v="1"/>
      <x/>
      <x/>
    </i>
    <i r="2">
      <x v="1"/>
    </i>
    <i r="1">
      <x v="1"/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uenta de Correlativo Punto de Control" fld="3" subtotal="count" baseField="2" baseItem="0"/>
    <dataField name="Suma de Seguimiento" fld="7" baseField="0" baseItem="0"/>
    <dataField name="Suma de ICR" fld="8" baseField="0" baseItem="0"/>
    <dataField name="Suma de IP" fld="9" baseField="0" baseItem="0"/>
    <dataField name="Suma de Ponderador ICR" fld="10" baseField="0" baseItem="0"/>
  </dataFields>
  <formats count="27"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0" type="button" dataOnly="0" labelOnly="1" outline="0" axis="axisRow" fieldPosition="0"/>
    </format>
    <format dxfId="37">
      <pivotArea field="1" type="button" dataOnly="0" labelOnly="1" outline="0" axis="axisRow" fieldPosition="1"/>
    </format>
    <format dxfId="36">
      <pivotArea field="2" type="button" dataOnly="0" labelOnly="1" outline="0" axis="axisRow" fieldPosition="2"/>
    </format>
    <format dxfId="35">
      <pivotArea dataOnly="0" labelOnly="1" outline="0" fieldPosition="0">
        <references count="1">
          <reference field="0" count="0"/>
        </references>
      </pivotArea>
    </format>
    <format dxfId="34">
      <pivotArea dataOnly="0" labelOnly="1" grandRow="1" outline="0" fieldPosition="0"/>
    </format>
    <format dxfId="33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0" type="button" dataOnly="0" labelOnly="1" outline="0" axis="axisRow" fieldPosition="0"/>
    </format>
    <format dxfId="28">
      <pivotArea field="1" type="button" dataOnly="0" labelOnly="1" outline="0" axis="axisRow" fieldPosition="1"/>
    </format>
    <format dxfId="27">
      <pivotArea field="2" type="button" dataOnly="0" labelOnly="1" outline="0" axis="axisRow" fieldPosition="2"/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dataOnly="0" labelOnly="1" grandRow="1" outline="0" fieldPosition="0"/>
    </format>
    <format dxfId="24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2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0" type="button" dataOnly="0" labelOnly="1" outline="0" axis="axisRow" fieldPosition="0"/>
    </format>
    <format dxfId="19">
      <pivotArea field="1" type="button" dataOnly="0" labelOnly="1" outline="0" axis="axisRow" fieldPosition="1"/>
    </format>
    <format dxfId="18">
      <pivotArea field="2" type="button" dataOnly="0" labelOnly="1" outline="0" axis="axisRow" fieldPosition="2"/>
    </format>
    <format dxfId="17">
      <pivotArea dataOnly="0" labelOnly="1" outline="0" fieldPosition="0">
        <references count="1">
          <reference field="0" count="0"/>
        </references>
      </pivotArea>
    </format>
    <format dxfId="16">
      <pivotArea dataOnly="0" labelOnly="1" grandRow="1" outline="0" fieldPosition="0"/>
    </format>
    <format dxfId="15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1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la dinámica5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4:D18" firstHeaderRow="1" firstDataRow="1" firstDataCol="3" rowPageCount="1" colPageCount="1"/>
  <pivotFields count="13">
    <pivotField axis="axisRow" compact="0" outline="0" showAll="0" defaultSubtotal="0">
      <items count="2"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dataField="1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1"/>
    <field x="2"/>
  </rowFields>
  <rowItems count="4">
    <i>
      <x v="1"/>
      <x/>
      <x/>
    </i>
    <i r="2">
      <x v="1"/>
    </i>
    <i r="1">
      <x v="1"/>
      <x v="1"/>
    </i>
    <i t="grand">
      <x/>
    </i>
  </rowItems>
  <colItems count="1">
    <i/>
  </colItems>
  <pageFields count="1">
    <pageField fld="9" hier="-1"/>
  </pageFields>
  <dataFields count="1">
    <dataField name="Suma de IP" fld="9" baseField="0" baseItem="0"/>
  </dataFields>
  <formats count="24">
    <format dxfId="64">
      <pivotArea type="all" dataOnly="0" outline="0" fieldPosition="0"/>
    </format>
    <format dxfId="63">
      <pivotArea outline="0" collapsedLevelsAreSubtotals="1" fieldPosition="0"/>
    </format>
    <format dxfId="62">
      <pivotArea field="0" type="button" dataOnly="0" labelOnly="1" outline="0" axis="axisRow" fieldPosition="0"/>
    </format>
    <format dxfId="61">
      <pivotArea field="1" type="button" dataOnly="0" labelOnly="1" outline="0" axis="axisRow" fieldPosition="1"/>
    </format>
    <format dxfId="60">
      <pivotArea field="2" type="button" dataOnly="0" labelOnly="1" outline="0" axis="axisRow" fieldPosition="2"/>
    </format>
    <format dxfId="59">
      <pivotArea dataOnly="0" labelOnly="1" outline="0" axis="axisValues" fieldPosition="0"/>
    </format>
    <format dxfId="58">
      <pivotArea dataOnly="0" labelOnly="1" outline="0" fieldPosition="0">
        <references count="1">
          <reference field="0" count="0"/>
        </references>
      </pivotArea>
    </format>
    <format dxfId="57">
      <pivotArea dataOnly="0" labelOnly="1" grandRow="1" outline="0" fieldPosition="0"/>
    </format>
    <format dxfId="56">
      <pivotArea type="all" dataOnly="0" outline="0" fieldPosition="0"/>
    </format>
    <format dxfId="55">
      <pivotArea outline="0" collapsedLevelsAreSubtotals="1" fieldPosition="0"/>
    </format>
    <format dxfId="54">
      <pivotArea field="0" type="button" dataOnly="0" labelOnly="1" outline="0" axis="axisRow" fieldPosition="0"/>
    </format>
    <format dxfId="53">
      <pivotArea field="1" type="button" dataOnly="0" labelOnly="1" outline="0" axis="axisRow" fieldPosition="1"/>
    </format>
    <format dxfId="52">
      <pivotArea field="2" type="button" dataOnly="0" labelOnly="1" outline="0" axis="axisRow" fieldPosition="2"/>
    </format>
    <format dxfId="51">
      <pivotArea dataOnly="0" labelOnly="1" outline="0" axis="axisValues" fieldPosition="0"/>
    </format>
    <format dxfId="50">
      <pivotArea dataOnly="0" labelOnly="1" outline="0" fieldPosition="0">
        <references count="1">
          <reference field="0" count="0"/>
        </references>
      </pivotArea>
    </format>
    <format dxfId="49">
      <pivotArea dataOnly="0" labelOnly="1" grandRow="1" outline="0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field="0" type="button" dataOnly="0" labelOnly="1" outline="0" axis="axisRow" fieldPosition="0"/>
    </format>
    <format dxfId="45">
      <pivotArea field="1" type="button" dataOnly="0" labelOnly="1" outline="0" axis="axisRow" fieldPosition="1"/>
    </format>
    <format dxfId="44">
      <pivotArea field="2" type="button" dataOnly="0" labelOnly="1" outline="0" axis="axisRow" fieldPosition="2"/>
    </format>
    <format dxfId="43">
      <pivotArea dataOnly="0" labelOnly="1" outline="0" axis="axisValues" fieldPosition="0"/>
    </format>
    <format dxfId="42">
      <pivotArea dataOnly="0" labelOnly="1" outline="0" fieldPosition="0">
        <references count="1">
          <reference field="0" count="0"/>
        </references>
      </pivotArea>
    </format>
    <format dxfId="41">
      <pivotArea dataOnly="0" labelOnly="1" grandRow="1" outline="0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la dinámica6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F14:G18" firstHeaderRow="1" firstDataRow="1" firstDataCol="2"/>
  <pivotFields count="13"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axis="axisRow" compact="0" outline="0" showAll="0">
      <items count="3">
        <item x="0"/>
        <item x="1"/>
        <item t="default"/>
      </items>
    </pivotField>
    <pivotField compact="0" outline="0" showAll="0" defaultSubtotal="0"/>
    <pivotField compact="0" numFmtId="165" outline="0" showAll="0" defaultSubtotal="0"/>
    <pivotField compact="0" numFmtId="165" outline="0" showAll="0" defaultSubtotal="0"/>
    <pivotField compact="0" numFmtId="2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2" outline="0" showAll="0" defaultSubtotal="0"/>
    <pivotField compact="0" outline="0" showAll="0" defaultSubtotal="0"/>
    <pivotField compact="0" outline="0" showAll="0" defaultSubtotal="0"/>
  </pivotFields>
  <rowFields count="2">
    <field x="1"/>
    <field x="2"/>
  </rowFields>
  <rowItems count="4">
    <i>
      <x/>
      <x/>
    </i>
    <i r="1">
      <x v="1"/>
    </i>
    <i>
      <x v="1"/>
      <x v="1"/>
    </i>
    <i t="grand">
      <x/>
    </i>
  </rowItems>
  <colItems count="1">
    <i/>
  </colItems>
  <formats count="21">
    <format dxfId="85">
      <pivotArea type="all" dataOnly="0" outline="0" fieldPosition="0"/>
    </format>
    <format dxfId="84">
      <pivotArea outline="0" collapsedLevelsAreSubtotals="1" fieldPosition="0"/>
    </format>
    <format dxfId="83">
      <pivotArea field="1" type="button" dataOnly="0" labelOnly="1" outline="0" axis="axisRow" fieldPosition="0"/>
    </format>
    <format dxfId="82">
      <pivotArea field="2" type="button" dataOnly="0" labelOnly="1" outline="0" axis="axisRow" fieldPosition="1"/>
    </format>
    <format dxfId="81">
      <pivotArea dataOnly="0" labelOnly="1" outline="0" axis="axisValues" fieldPosition="0"/>
    </format>
    <format dxfId="80">
      <pivotArea dataOnly="0" labelOnly="1" outline="0" fieldPosition="0">
        <references count="1">
          <reference field="1" count="0"/>
        </references>
      </pivotArea>
    </format>
    <format dxfId="79">
      <pivotArea dataOnly="0" labelOnly="1" grandRow="1" outline="0" fieldPosition="0"/>
    </format>
    <format dxfId="78">
      <pivotArea type="all" dataOnly="0" outline="0" fieldPosition="0"/>
    </format>
    <format dxfId="77">
      <pivotArea outline="0" collapsedLevelsAreSubtotals="1" fieldPosition="0"/>
    </format>
    <format dxfId="76">
      <pivotArea field="1" type="button" dataOnly="0" labelOnly="1" outline="0" axis="axisRow" fieldPosition="0"/>
    </format>
    <format dxfId="75">
      <pivotArea field="2" type="button" dataOnly="0" labelOnly="1" outline="0" axis="axisRow" fieldPosition="1"/>
    </format>
    <format dxfId="74">
      <pivotArea dataOnly="0" labelOnly="1" outline="0" axis="axisValues" fieldPosition="0"/>
    </format>
    <format dxfId="73">
      <pivotArea dataOnly="0" labelOnly="1" outline="0" fieldPosition="0">
        <references count="1">
          <reference field="1" count="0"/>
        </references>
      </pivotArea>
    </format>
    <format dxfId="72">
      <pivotArea dataOnly="0" labelOnly="1" grandRow="1" outline="0" fieldPosition="0"/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field="1" type="button" dataOnly="0" labelOnly="1" outline="0" axis="axisRow" fieldPosition="0"/>
    </format>
    <format dxfId="68">
      <pivotArea field="2" type="button" dataOnly="0" labelOnly="1" outline="0" axis="axisRow" fieldPosition="1"/>
    </format>
    <format dxfId="67">
      <pivotArea dataOnly="0" labelOnly="1" outline="0" axis="axisValues" fieldPosition="0"/>
    </format>
    <format dxfId="66">
      <pivotArea dataOnly="0" labelOnly="1" outline="0" fieldPosition="0">
        <references count="1">
          <reference field="1" count="0"/>
        </references>
      </pivotArea>
    </format>
    <format dxfId="65">
      <pivotArea dataOnly="0" labelOnly="1" grandRow="1" outline="0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5" indent="0" compact="0" compactData="0" multipleFieldFilters="0">
  <location ref="Q1:S3" firstHeaderRow="1" firstDataRow="1" firstDataCol="2"/>
  <pivotFields count="5">
    <pivotField compact="0" outline="0" showAll="0"/>
    <pivotField axis="axisRow" compact="0" outline="0" showAll="0" defaultSubtotal="0">
      <items count="2">
        <item m="1" x="1"/>
        <item x="0"/>
      </items>
    </pivotField>
    <pivotField axis="axisRow" compact="0" outline="0" showAll="0">
      <items count="3">
        <item x="0"/>
        <item m="1" x="1"/>
        <item t="default"/>
      </items>
    </pivotField>
    <pivotField dataField="1" compact="0" outline="0" showAll="0"/>
    <pivotField compact="0" outline="0" showAll="0"/>
  </pivotFields>
  <rowFields count="2">
    <field x="1"/>
    <field x="2"/>
  </rowFields>
  <rowItems count="2">
    <i>
      <x v="1"/>
      <x/>
    </i>
    <i t="grand">
      <x/>
    </i>
  </rowItems>
  <colItems count="1">
    <i/>
  </colItems>
  <dataFields count="1">
    <dataField name="Cuenta de sentido" fld="3" subtotal="count" baseField="1" baseItem="0"/>
  </dataFields>
  <formats count="21">
    <format dxfId="106">
      <pivotArea type="all" dataOnly="0" outline="0" fieldPosition="0"/>
    </format>
    <format dxfId="105">
      <pivotArea outline="0" collapsedLevelsAreSubtotals="1" fieldPosition="0"/>
    </format>
    <format dxfId="104">
      <pivotArea field="1" type="button" dataOnly="0" labelOnly="1" outline="0" axis="axisRow" fieldPosition="0"/>
    </format>
    <format dxfId="103">
      <pivotArea field="2" type="button" dataOnly="0" labelOnly="1" outline="0" axis="axisRow" fieldPosition="1"/>
    </format>
    <format dxfId="102">
      <pivotArea dataOnly="0" labelOnly="1" outline="0" axis="axisValues" fieldPosition="0"/>
    </format>
    <format dxfId="101">
      <pivotArea dataOnly="0" labelOnly="1" outline="0" fieldPosition="0">
        <references count="1">
          <reference field="1" count="0"/>
        </references>
      </pivotArea>
    </format>
    <format dxfId="100">
      <pivotArea dataOnly="0" labelOnly="1" grandRow="1" outline="0" fieldPosition="0"/>
    </format>
    <format dxfId="99">
      <pivotArea type="all" dataOnly="0" outline="0" fieldPosition="0"/>
    </format>
    <format dxfId="98">
      <pivotArea outline="0" collapsedLevelsAreSubtotals="1" fieldPosition="0"/>
    </format>
    <format dxfId="97">
      <pivotArea field="1" type="button" dataOnly="0" labelOnly="1" outline="0" axis="axisRow" fieldPosition="0"/>
    </format>
    <format dxfId="96">
      <pivotArea field="2" type="button" dataOnly="0" labelOnly="1" outline="0" axis="axisRow" fieldPosition="1"/>
    </format>
    <format dxfId="95">
      <pivotArea dataOnly="0" labelOnly="1" outline="0" axis="axisValues" fieldPosition="0"/>
    </format>
    <format dxfId="94">
      <pivotArea dataOnly="0" labelOnly="1" outline="0" fieldPosition="0">
        <references count="1">
          <reference field="1" count="0"/>
        </references>
      </pivotArea>
    </format>
    <format dxfId="93">
      <pivotArea dataOnly="0" labelOnly="1" grandRow="1" outline="0" fieldPosition="0"/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field="1" type="button" dataOnly="0" labelOnly="1" outline="0" axis="axisRow" fieldPosition="0"/>
    </format>
    <format dxfId="89">
      <pivotArea field="2" type="button" dataOnly="0" labelOnly="1" outline="0" axis="axisRow" fieldPosition="1"/>
    </format>
    <format dxfId="88">
      <pivotArea dataOnly="0" labelOnly="1" outline="0" axis="axisValues" fieldPosition="0"/>
    </format>
    <format dxfId="87">
      <pivotArea dataOnly="0" labelOnly="1" outline="0" fieldPosition="0">
        <references count="1">
          <reference field="1" count="0"/>
        </references>
      </pivotArea>
    </format>
    <format dxfId="8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5" indent="0" compact="0" compactData="0" multipleFieldFilters="0">
  <location ref="U1:W3" firstHeaderRow="1" firstDataRow="1" firstDataCol="2"/>
  <pivotFields count="5">
    <pivotField axis="axisRow" compact="0" outline="0" showAll="0" defaultSubtotal="0">
      <items count="2"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2">
    <i>
      <x v="1"/>
      <x v="1"/>
    </i>
    <i t="grand">
      <x/>
    </i>
  </rowItems>
  <colItems count="1">
    <i/>
  </colItems>
  <dataFields count="1">
    <dataField name="Cuenta de sentido" fld="3" subtotal="count" baseField="1" baseItem="0"/>
  </dataFields>
  <formats count="24">
    <format dxfId="130">
      <pivotArea type="all" dataOnly="0" outline="0" fieldPosition="0"/>
    </format>
    <format dxfId="129">
      <pivotArea outline="0" collapsedLevelsAreSubtotals="1" fieldPosition="0"/>
    </format>
    <format dxfId="128">
      <pivotArea field="0" type="button" dataOnly="0" labelOnly="1" outline="0" axis="axisRow" fieldPosition="0"/>
    </format>
    <format dxfId="127">
      <pivotArea field="1" type="button" dataOnly="0" labelOnly="1" outline="0" axis="axisRow" fieldPosition="1"/>
    </format>
    <format dxfId="126">
      <pivotArea dataOnly="0" labelOnly="1" outline="0" axis="axisValues" fieldPosition="0"/>
    </format>
    <format dxfId="125">
      <pivotArea dataOnly="0" labelOnly="1" outline="0" fieldPosition="0">
        <references count="1">
          <reference field="0" count="0"/>
        </references>
      </pivotArea>
    </format>
    <format dxfId="124">
      <pivotArea dataOnly="0" labelOnly="1" grandRow="1" outline="0" fieldPosition="0"/>
    </format>
    <format dxfId="123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122">
      <pivotArea type="all" dataOnly="0" outline="0" fieldPosition="0"/>
    </format>
    <format dxfId="121">
      <pivotArea outline="0" collapsedLevelsAreSubtotals="1" fieldPosition="0"/>
    </format>
    <format dxfId="120">
      <pivotArea field="0" type="button" dataOnly="0" labelOnly="1" outline="0" axis="axisRow" fieldPosition="0"/>
    </format>
    <format dxfId="119">
      <pivotArea field="1" type="button" dataOnly="0" labelOnly="1" outline="0" axis="axisRow" fieldPosition="1"/>
    </format>
    <format dxfId="118">
      <pivotArea dataOnly="0" labelOnly="1" outline="0" axis="axisValues" fieldPosition="0"/>
    </format>
    <format dxfId="117">
      <pivotArea dataOnly="0" labelOnly="1" outline="0" fieldPosition="0">
        <references count="1">
          <reference field="0" count="0"/>
        </references>
      </pivotArea>
    </format>
    <format dxfId="116">
      <pivotArea dataOnly="0" labelOnly="1" grandRow="1" outline="0" fieldPosition="0"/>
    </format>
    <format dxfId="115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114">
      <pivotArea type="all" dataOnly="0" outline="0" fieldPosition="0"/>
    </format>
    <format dxfId="113">
      <pivotArea outline="0" collapsedLevelsAreSubtotals="1" fieldPosition="0"/>
    </format>
    <format dxfId="112">
      <pivotArea field="0" type="button" dataOnly="0" labelOnly="1" outline="0" axis="axisRow" fieldPosition="0"/>
    </format>
    <format dxfId="111">
      <pivotArea field="1" type="button" dataOnly="0" labelOnly="1" outline="0" axis="axisRow" fieldPosition="1"/>
    </format>
    <format dxfId="110">
      <pivotArea dataOnly="0" labelOnly="1" outline="0" axis="axisValues" fieldPosition="0"/>
    </format>
    <format dxfId="109">
      <pivotArea dataOnly="0" labelOnly="1" outline="0" fieldPosition="0">
        <references count="1">
          <reference field="0" count="0"/>
        </references>
      </pivotArea>
    </format>
    <format dxfId="108">
      <pivotArea dataOnly="0" labelOnly="1" grandRow="1" outline="0" fieldPosition="0"/>
    </format>
    <format dxfId="107">
      <pivotArea dataOnly="0" labelOnly="1" outline="0" fieldPosition="0">
        <references count="2">
          <reference field="0" count="0" selected="0"/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Tabla1" displayName="Tabla1" ref="A11:M65" headerRowDxfId="161" dataDxfId="159" headerRowBorderDxfId="160" tableBorderDxfId="158" totalsRowBorderDxfId="157">
  <autoFilter ref="A11:M65"/>
  <tableColumns count="13">
    <tableColumn id="1" name="Unidad de Negocio" dataDxfId="156"/>
    <tableColumn id="2" name="Servicio" dataDxfId="155"/>
    <tableColumn id="3" name="Sentido" dataDxfId="154"/>
    <tableColumn id="4" name="Correlativo Punto de Control" dataDxfId="153"/>
    <tableColumn id="5" name="Longitud" dataDxfId="152"/>
    <tableColumn id="6" name="Latitud" dataDxfId="151"/>
    <tableColumn id="7" name="Distancia al origen" dataDxfId="150"/>
    <tableColumn id="8" name="Seguimiento" dataDxfId="149"/>
    <tableColumn id="9" name="ICR" dataDxfId="148"/>
    <tableColumn id="10" name="IP" dataDxfId="147"/>
    <tableColumn id="11" name="Ponderador ICR" dataDxfId="146"/>
    <tableColumn id="12" name="Punto Urbano" dataDxfId="145"/>
    <tableColumn id="13" name="Referencia de Punto de Control" dataDxfId="144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11:H15" totalsRowShown="0" headerRowDxfId="143" dataDxfId="141" headerRowBorderDxfId="142" tableBorderDxfId="140" totalsRowBorderDxfId="139">
  <autoFilter ref="A11:H15"/>
  <tableColumns count="8">
    <tableColumn id="1" name="UN" dataDxfId="138"/>
    <tableColumn id="2" name="Servicio" dataDxfId="137"/>
    <tableColumn id="3" name="Sentido" dataDxfId="136"/>
    <tableColumn id="4" name="Correlativo Punto_x000a_de Control" dataDxfId="135"/>
    <tableColumn id="5" name="Intervalo Anterior_x000a_(IPPdk-1)" dataDxfId="134"/>
    <tableColumn id="6" name="Hora de Pasada Programada_x000a_(TPPdk)" dataDxfId="133"/>
    <tableColumn id="7" name="Intervalo Posterior_x000a_(IPPdk)" dataDxfId="132"/>
    <tableColumn id="8" name="Tipo de Día" dataDxfId="13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a25" displayName="Tabla25" ref="J1:O4" totalsRowShown="0" headerRowDxfId="13" dataDxfId="12">
  <autoFilter ref="J1:O4"/>
  <tableColumns count="6">
    <tableColumn id="1" name="Columna1" dataDxfId="11">
      <calculatedColumnFormula>+D2=E2</calculatedColumnFormula>
    </tableColumn>
    <tableColumn id="2" name="Unidad" dataDxfId="10">
      <calculatedColumnFormula>+A2</calculatedColumnFormula>
    </tableColumn>
    <tableColumn id="3" name="Servicio" dataDxfId="9">
      <calculatedColumnFormula>+LEFT(B2,3)</calculatedColumnFormula>
    </tableColumn>
    <tableColumn id="4" name="Tipo Servicio" dataDxfId="8">
      <calculatedColumnFormula>+IF(OR(RIGHT(B2,1)="D",RIGHT(B2,1)="c",RIGHT(B2,1)="Y",RIGHT(B2,1)="B",RIGHT(B2,2)="Y1",RIGHT(B2,2)="Y2"),"Variante","Troncal")</calculatedColumnFormula>
    </tableColumn>
    <tableColumn id="5" name="sentido" dataDxfId="7">
      <calculatedColumnFormula>+C2</calculatedColumnFormula>
    </tableColumn>
    <tableColumn id="6" name="Validez Servicio" dataDxfId="6">
      <calculatedColumnFormula>+IF(B2=B1,"",1)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table" Target="../tables/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tabSelected="1" zoomScale="80" zoomScaleNormal="80" workbookViewId="0">
      <selection activeCell="H17" sqref="H17"/>
    </sheetView>
  </sheetViews>
  <sheetFormatPr baseColWidth="10" defaultColWidth="11.42578125" defaultRowHeight="16.5" x14ac:dyDescent="0.3"/>
  <cols>
    <col min="1" max="1" width="3.28515625" customWidth="1"/>
    <col min="2" max="2" width="23.42578125" style="9" customWidth="1"/>
    <col min="3" max="4" width="20" style="12" customWidth="1"/>
    <col min="5" max="5" width="18.85546875" style="12" customWidth="1"/>
    <col min="6" max="6" width="12.28515625" style="12" customWidth="1"/>
    <col min="7" max="7" width="22.42578125" style="12" bestFit="1" customWidth="1"/>
    <col min="8" max="9" width="21.85546875" style="9" customWidth="1"/>
    <col min="10" max="10" width="8.140625" style="9" customWidth="1"/>
    <col min="11" max="16384" width="11.42578125" style="9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customFormat="1" ht="15" x14ac:dyDescent="0.25"/>
    <row r="4" spans="1:10" ht="81" customHeight="1" x14ac:dyDescent="0.3">
      <c r="B4" s="54" t="str">
        <f>+D8&amp;"_"&amp;D9&amp;"_"&amp;D10&amp;"_"&amp;D11&amp;"_"&amp;D13&amp;"_"&amp;E16&amp;"_A5_"&amp;D12</f>
        <v>POT_II_AntofagastaUN11_UN11_2021_1_A5_1</v>
      </c>
      <c r="C4" s="54"/>
      <c r="D4" s="54"/>
      <c r="E4" s="54"/>
      <c r="F4" s="54"/>
      <c r="G4" s="54"/>
      <c r="H4" s="54"/>
      <c r="I4" s="54"/>
      <c r="J4" s="54"/>
    </row>
    <row r="5" spans="1:10" s="11" customFormat="1" ht="15.75" x14ac:dyDescent="0.3">
      <c r="A5" s="10"/>
      <c r="B5"/>
      <c r="C5"/>
      <c r="D5"/>
      <c r="E5"/>
      <c r="F5"/>
      <c r="G5"/>
      <c r="H5"/>
      <c r="I5"/>
      <c r="J5"/>
    </row>
    <row r="6" spans="1:10" x14ac:dyDescent="0.3">
      <c r="B6"/>
      <c r="C6"/>
      <c r="D6"/>
      <c r="E6"/>
      <c r="F6"/>
      <c r="G6"/>
      <c r="H6"/>
      <c r="I6"/>
      <c r="J6"/>
    </row>
    <row r="7" spans="1:10" ht="30.75" customHeight="1" x14ac:dyDescent="0.3">
      <c r="B7" s="51" t="s">
        <v>25</v>
      </c>
      <c r="C7" s="51"/>
      <c r="D7" s="52" t="s">
        <v>38</v>
      </c>
      <c r="E7" s="53"/>
      <c r="F7"/>
      <c r="G7" s="9"/>
      <c r="I7"/>
    </row>
    <row r="8" spans="1:10" customFormat="1" x14ac:dyDescent="0.3">
      <c r="B8" s="51" t="s">
        <v>26</v>
      </c>
      <c r="C8" s="51"/>
      <c r="D8" s="52" t="s">
        <v>66</v>
      </c>
      <c r="E8" s="53"/>
      <c r="G8" s="9"/>
      <c r="H8" s="9"/>
    </row>
    <row r="9" spans="1:10" customFormat="1" x14ac:dyDescent="0.3">
      <c r="B9" s="51" t="s">
        <v>20</v>
      </c>
      <c r="C9" s="51"/>
      <c r="D9" s="52" t="s">
        <v>37</v>
      </c>
      <c r="E9" s="53"/>
    </row>
    <row r="10" spans="1:10" customFormat="1" ht="16.5" customHeight="1" x14ac:dyDescent="0.3">
      <c r="B10" s="51" t="s">
        <v>27</v>
      </c>
      <c r="C10" s="51"/>
      <c r="D10" s="52" t="s">
        <v>65</v>
      </c>
      <c r="E10" s="53"/>
    </row>
    <row r="11" spans="1:10" ht="16.5" customHeight="1" x14ac:dyDescent="0.3">
      <c r="B11" s="51" t="s">
        <v>21</v>
      </c>
      <c r="C11" s="51"/>
      <c r="D11" s="52" t="s">
        <v>54</v>
      </c>
      <c r="E11" s="53"/>
    </row>
    <row r="12" spans="1:10" x14ac:dyDescent="0.3">
      <c r="B12" s="51" t="s">
        <v>33</v>
      </c>
      <c r="C12" s="51"/>
      <c r="D12" s="52">
        <v>1</v>
      </c>
      <c r="E12" s="53"/>
    </row>
    <row r="13" spans="1:10" x14ac:dyDescent="0.3">
      <c r="B13" s="51" t="s">
        <v>36</v>
      </c>
      <c r="C13" s="51"/>
      <c r="D13" s="52">
        <v>2021</v>
      </c>
      <c r="E13" s="53"/>
    </row>
    <row r="15" spans="1:10" s="17" customFormat="1" ht="36" customHeight="1" x14ac:dyDescent="0.3">
      <c r="A15" s="16"/>
      <c r="B15" s="18" t="s">
        <v>19</v>
      </c>
      <c r="C15" s="18" t="s">
        <v>34</v>
      </c>
      <c r="D15" s="18" t="s">
        <v>35</v>
      </c>
      <c r="E15" s="18" t="s">
        <v>32</v>
      </c>
      <c r="F15" s="12"/>
      <c r="G15" s="12"/>
      <c r="H15" s="9"/>
    </row>
    <row r="16" spans="1:10" x14ac:dyDescent="0.3">
      <c r="B16" s="15" t="s">
        <v>39</v>
      </c>
      <c r="C16" s="35">
        <v>44296</v>
      </c>
      <c r="D16" s="35">
        <v>44316</v>
      </c>
      <c r="E16" s="19">
        <v>1</v>
      </c>
    </row>
    <row r="17" spans="2:6" x14ac:dyDescent="0.3">
      <c r="B17" s="12"/>
    </row>
    <row r="19" spans="2:6" ht="16.5" customHeight="1" x14ac:dyDescent="0.3"/>
    <row r="20" spans="2:6" ht="23.25" customHeight="1" x14ac:dyDescent="0.3"/>
    <row r="21" spans="2:6" x14ac:dyDescent="0.3">
      <c r="B21" s="13" t="s">
        <v>22</v>
      </c>
      <c r="C21" s="50" t="s">
        <v>67</v>
      </c>
      <c r="D21" s="50"/>
      <c r="E21" s="50"/>
      <c r="F21" s="50"/>
    </row>
    <row r="22" spans="2:6" x14ac:dyDescent="0.3">
      <c r="B22" s="13" t="s">
        <v>24</v>
      </c>
      <c r="C22" s="50"/>
      <c r="D22" s="50"/>
      <c r="E22" s="50"/>
      <c r="F22" s="50"/>
    </row>
  </sheetData>
  <mergeCells count="17">
    <mergeCell ref="D12:E12"/>
    <mergeCell ref="C22:F22"/>
    <mergeCell ref="C21:F21"/>
    <mergeCell ref="B13:C13"/>
    <mergeCell ref="D13:E13"/>
    <mergeCell ref="B4:J4"/>
    <mergeCell ref="B8:C8"/>
    <mergeCell ref="D8:E8"/>
    <mergeCell ref="B9:C9"/>
    <mergeCell ref="D9:E9"/>
    <mergeCell ref="B7:C7"/>
    <mergeCell ref="D7:E7"/>
    <mergeCell ref="B10:C10"/>
    <mergeCell ref="D10:E10"/>
    <mergeCell ref="B11:C11"/>
    <mergeCell ref="D11:E11"/>
    <mergeCell ref="B12:C12"/>
  </mergeCells>
  <conditionalFormatting sqref="C16">
    <cfRule type="expression" dxfId="5" priority="2">
      <formula>C16=""</formula>
    </cfRule>
  </conditionalFormatting>
  <conditionalFormatting sqref="D16">
    <cfRule type="expression" dxfId="4" priority="1">
      <formula>D16=""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6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65"/>
  <sheetViews>
    <sheetView topLeftCell="A40" zoomScale="95" zoomScaleNormal="95" workbookViewId="0">
      <selection activeCell="S8" sqref="S8"/>
    </sheetView>
  </sheetViews>
  <sheetFormatPr baseColWidth="10" defaultColWidth="20.42578125" defaultRowHeight="14.25" customHeight="1" x14ac:dyDescent="0.2"/>
  <cols>
    <col min="1" max="1" width="12.85546875" style="2" customWidth="1"/>
    <col min="2" max="2" width="7.85546875" style="2" bestFit="1" customWidth="1"/>
    <col min="3" max="3" width="4.7109375" style="2" customWidth="1"/>
    <col min="4" max="4" width="5.7109375" style="2" bestFit="1" customWidth="1"/>
    <col min="5" max="6" width="9.140625" style="2" bestFit="1" customWidth="1"/>
    <col min="7" max="7" width="8.7109375" style="2" bestFit="1" customWidth="1"/>
    <col min="8" max="8" width="5.140625" style="2" customWidth="1"/>
    <col min="9" max="10" width="3.28515625" style="2" bestFit="1" customWidth="1"/>
    <col min="11" max="11" width="5.28515625" style="2" customWidth="1"/>
    <col min="12" max="12" width="3.28515625" style="2" bestFit="1" customWidth="1"/>
    <col min="13" max="13" width="22.140625" style="3" customWidth="1"/>
    <col min="14" max="14" width="6.42578125" style="2" customWidth="1"/>
    <col min="15" max="15" width="5" style="2" bestFit="1" customWidth="1"/>
    <col min="16" max="16" width="5.140625" style="2" bestFit="1" customWidth="1"/>
    <col min="17" max="17" width="2" style="2" bestFit="1" customWidth="1"/>
    <col min="18" max="16384" width="20.42578125" style="2"/>
  </cols>
  <sheetData>
    <row r="1" spans="1:20" customFormat="1" ht="15" x14ac:dyDescent="0.25"/>
    <row r="2" spans="1:20" customFormat="1" ht="16.5" x14ac:dyDescent="0.25">
      <c r="A2" s="55" t="str">
        <f>"PUNTOS DE CONTROL DE LA UNIDAD DE NEGOCIO ("&amp;A7&amp;" - "&amp;C7&amp;")"</f>
        <v>PUNTOS DE CONTROL DE LA UNIDAD DE NEGOCIO (UN11 - Normal)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20" customFormat="1" ht="15" x14ac:dyDescent="0.25"/>
    <row r="4" spans="1:20" s="8" customFormat="1" ht="15" x14ac:dyDescent="0.25">
      <c r="A4" s="8" t="s">
        <v>31</v>
      </c>
    </row>
    <row r="5" spans="1:20" customFormat="1" ht="15" x14ac:dyDescent="0.25"/>
    <row r="6" spans="1:20" customFormat="1" ht="15" x14ac:dyDescent="0.25">
      <c r="A6" s="61" t="s">
        <v>13</v>
      </c>
      <c r="B6" s="62"/>
      <c r="C6" s="57" t="s">
        <v>28</v>
      </c>
      <c r="D6" s="57"/>
      <c r="E6" s="57"/>
      <c r="F6" s="56" t="s">
        <v>34</v>
      </c>
      <c r="G6" s="56" t="s">
        <v>23</v>
      </c>
      <c r="H6" s="57" t="s">
        <v>35</v>
      </c>
      <c r="I6" s="57"/>
      <c r="J6" s="57"/>
      <c r="K6" s="57"/>
      <c r="L6" s="57"/>
    </row>
    <row r="7" spans="1:20" customFormat="1" ht="16.5" x14ac:dyDescent="0.25">
      <c r="A7" s="63" t="str">
        <f>+TAPA!D11</f>
        <v>UN11</v>
      </c>
      <c r="B7" s="64"/>
      <c r="C7" s="65" t="str">
        <f>+TAPA!B16</f>
        <v>Normal</v>
      </c>
      <c r="D7" s="65"/>
      <c r="E7" s="65"/>
      <c r="F7" s="58">
        <f>+TAPA!C16</f>
        <v>44296</v>
      </c>
      <c r="G7" s="59"/>
      <c r="H7" s="58">
        <f>+TAPA!D16</f>
        <v>44316</v>
      </c>
      <c r="I7" s="60"/>
      <c r="J7" s="60"/>
      <c r="K7" s="60"/>
      <c r="L7" s="59"/>
    </row>
    <row r="8" spans="1:20" customFormat="1" ht="15" x14ac:dyDescent="0.25"/>
    <row r="9" spans="1:20" s="8" customFormat="1" ht="15" x14ac:dyDescent="0.25">
      <c r="A9" s="8" t="s">
        <v>29</v>
      </c>
    </row>
    <row r="10" spans="1:20" ht="14.25" customHeight="1" x14ac:dyDescent="0.2">
      <c r="L10" s="3"/>
      <c r="M10" s="2"/>
    </row>
    <row r="11" spans="1:20" s="1" customFormat="1" ht="99.75" customHeight="1" x14ac:dyDescent="0.2">
      <c r="A11" s="4" t="s">
        <v>0</v>
      </c>
      <c r="B11" s="5" t="s">
        <v>1</v>
      </c>
      <c r="C11" s="5" t="s">
        <v>2</v>
      </c>
      <c r="D11" s="5" t="s">
        <v>3</v>
      </c>
      <c r="E11" s="34" t="s">
        <v>4</v>
      </c>
      <c r="F11" s="34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6" t="s">
        <v>12</v>
      </c>
      <c r="R11" s="2"/>
      <c r="S11" s="2"/>
      <c r="T11" s="2"/>
    </row>
    <row r="12" spans="1:20" ht="14.25" customHeight="1" x14ac:dyDescent="0.25">
      <c r="A12" s="20" t="s">
        <v>54</v>
      </c>
      <c r="B12" s="39">
        <v>111</v>
      </c>
      <c r="C12" s="39">
        <v>0</v>
      </c>
      <c r="D12" s="39">
        <v>1</v>
      </c>
      <c r="E12" s="43">
        <v>-70.389163999999994</v>
      </c>
      <c r="F12" s="43">
        <v>-23.540172999999999</v>
      </c>
      <c r="G12" s="46">
        <v>104.77703857421875</v>
      </c>
      <c r="H12" s="40">
        <v>1</v>
      </c>
      <c r="I12" s="40">
        <v>1</v>
      </c>
      <c r="J12" s="40">
        <v>1</v>
      </c>
      <c r="K12" s="46">
        <v>0.9</v>
      </c>
      <c r="L12" s="40">
        <v>0</v>
      </c>
      <c r="M12" s="21"/>
      <c r="O12"/>
      <c r="P12"/>
      <c r="Q12"/>
    </row>
    <row r="13" spans="1:20" ht="14.25" customHeight="1" x14ac:dyDescent="0.25">
      <c r="A13" s="20" t="s">
        <v>54</v>
      </c>
      <c r="B13" s="39">
        <v>111</v>
      </c>
      <c r="C13" s="39">
        <v>0</v>
      </c>
      <c r="D13" s="39">
        <v>2</v>
      </c>
      <c r="E13" s="43">
        <v>-70.384348000000003</v>
      </c>
      <c r="F13" s="43">
        <v>-23.541826</v>
      </c>
      <c r="G13" s="46">
        <v>812.31805419921875</v>
      </c>
      <c r="H13" s="40">
        <v>1</v>
      </c>
      <c r="I13" s="40">
        <v>1</v>
      </c>
      <c r="J13" s="40">
        <v>0</v>
      </c>
      <c r="K13" s="46">
        <v>0.05</v>
      </c>
      <c r="L13" s="40">
        <v>0</v>
      </c>
      <c r="M13" s="21"/>
      <c r="O13"/>
      <c r="P13"/>
      <c r="Q13"/>
    </row>
    <row r="14" spans="1:20" ht="14.25" customHeight="1" x14ac:dyDescent="0.25">
      <c r="A14" s="20" t="s">
        <v>54</v>
      </c>
      <c r="B14" s="39">
        <v>111</v>
      </c>
      <c r="C14" s="39">
        <v>0</v>
      </c>
      <c r="D14" s="39">
        <v>3</v>
      </c>
      <c r="E14" s="43">
        <v>-70.389607999999996</v>
      </c>
      <c r="F14" s="43">
        <v>-23.544557000000001</v>
      </c>
      <c r="G14" s="46">
        <v>1664.8087158203125</v>
      </c>
      <c r="H14" s="40">
        <v>1</v>
      </c>
      <c r="I14" s="40">
        <v>0</v>
      </c>
      <c r="J14" s="40">
        <v>0</v>
      </c>
      <c r="K14" s="46">
        <v>0</v>
      </c>
      <c r="L14" s="40">
        <v>1</v>
      </c>
      <c r="M14" s="21"/>
      <c r="O14"/>
      <c r="P14"/>
      <c r="Q14"/>
    </row>
    <row r="15" spans="1:20" ht="14.25" customHeight="1" x14ac:dyDescent="0.25">
      <c r="A15" s="20" t="s">
        <v>54</v>
      </c>
      <c r="B15" s="39">
        <v>111</v>
      </c>
      <c r="C15" s="39">
        <v>0</v>
      </c>
      <c r="D15" s="39">
        <v>4</v>
      </c>
      <c r="E15" s="43">
        <v>-70.397040000000004</v>
      </c>
      <c r="F15" s="43">
        <v>-23.552738000000002</v>
      </c>
      <c r="G15" s="46">
        <v>3392.089111328125</v>
      </c>
      <c r="H15" s="40">
        <v>1</v>
      </c>
      <c r="I15" s="40">
        <v>0</v>
      </c>
      <c r="J15" s="40">
        <v>0</v>
      </c>
      <c r="K15" s="46">
        <v>0</v>
      </c>
      <c r="L15" s="40">
        <v>1</v>
      </c>
      <c r="M15" s="21"/>
      <c r="O15"/>
      <c r="P15"/>
      <c r="Q15"/>
    </row>
    <row r="16" spans="1:20" ht="14.25" customHeight="1" x14ac:dyDescent="0.25">
      <c r="A16" s="20" t="s">
        <v>54</v>
      </c>
      <c r="B16" s="39">
        <v>111</v>
      </c>
      <c r="C16" s="39">
        <v>0</v>
      </c>
      <c r="D16" s="39">
        <v>5</v>
      </c>
      <c r="E16" s="43">
        <v>-70.396383999999998</v>
      </c>
      <c r="F16" s="43">
        <v>-23.562601999999998</v>
      </c>
      <c r="G16" s="46">
        <v>4897.9111328125</v>
      </c>
      <c r="H16" s="40">
        <v>1</v>
      </c>
      <c r="I16" s="40">
        <v>0</v>
      </c>
      <c r="J16" s="40">
        <v>0</v>
      </c>
      <c r="K16" s="46">
        <v>0</v>
      </c>
      <c r="L16" s="40">
        <v>1</v>
      </c>
      <c r="M16" s="21"/>
      <c r="O16"/>
      <c r="P16"/>
      <c r="Q16"/>
    </row>
    <row r="17" spans="1:17" ht="14.25" customHeight="1" x14ac:dyDescent="0.25">
      <c r="A17" s="20" t="s">
        <v>54</v>
      </c>
      <c r="B17" s="39">
        <v>111</v>
      </c>
      <c r="C17" s="39">
        <v>0</v>
      </c>
      <c r="D17" s="39">
        <v>6</v>
      </c>
      <c r="E17" s="43">
        <v>-70.391569000000004</v>
      </c>
      <c r="F17" s="43">
        <v>-23.565283000000001</v>
      </c>
      <c r="G17" s="46">
        <v>5734.53955078125</v>
      </c>
      <c r="H17" s="40">
        <v>1</v>
      </c>
      <c r="I17" s="40">
        <v>0</v>
      </c>
      <c r="J17" s="40">
        <v>0</v>
      </c>
      <c r="K17" s="46">
        <v>0</v>
      </c>
      <c r="L17" s="40">
        <v>1</v>
      </c>
      <c r="M17" s="21"/>
      <c r="O17"/>
      <c r="P17"/>
      <c r="Q17"/>
    </row>
    <row r="18" spans="1:17" ht="14.25" customHeight="1" x14ac:dyDescent="0.25">
      <c r="A18" s="20" t="s">
        <v>54</v>
      </c>
      <c r="B18" s="39">
        <v>111</v>
      </c>
      <c r="C18" s="39">
        <v>0</v>
      </c>
      <c r="D18" s="39">
        <v>7</v>
      </c>
      <c r="E18" s="43">
        <v>-70.383056999999994</v>
      </c>
      <c r="F18" s="43">
        <v>-23.566330000000001</v>
      </c>
      <c r="G18" s="46">
        <v>6810.353515625</v>
      </c>
      <c r="H18" s="40">
        <v>1</v>
      </c>
      <c r="I18" s="40">
        <v>0</v>
      </c>
      <c r="J18" s="40">
        <v>0</v>
      </c>
      <c r="K18" s="46">
        <v>0</v>
      </c>
      <c r="L18" s="40">
        <v>1</v>
      </c>
      <c r="M18" s="21"/>
      <c r="O18"/>
      <c r="P18"/>
      <c r="Q18"/>
    </row>
    <row r="19" spans="1:17" ht="14.25" customHeight="1" x14ac:dyDescent="0.25">
      <c r="A19" s="20" t="s">
        <v>54</v>
      </c>
      <c r="B19" s="39">
        <v>111</v>
      </c>
      <c r="C19" s="39">
        <v>0</v>
      </c>
      <c r="D19" s="39">
        <v>8</v>
      </c>
      <c r="E19" s="43">
        <v>-70.383266000000006</v>
      </c>
      <c r="F19" s="43">
        <v>-23.580055999999999</v>
      </c>
      <c r="G19" s="46">
        <v>8510.6259765625</v>
      </c>
      <c r="H19" s="40">
        <v>1</v>
      </c>
      <c r="I19" s="40">
        <v>0</v>
      </c>
      <c r="J19" s="40">
        <v>0</v>
      </c>
      <c r="K19" s="46">
        <v>0</v>
      </c>
      <c r="L19" s="40">
        <v>1</v>
      </c>
      <c r="M19" s="21"/>
      <c r="O19"/>
      <c r="P19"/>
      <c r="Q19"/>
    </row>
    <row r="20" spans="1:17" ht="14.25" customHeight="1" x14ac:dyDescent="0.25">
      <c r="A20" s="20" t="s">
        <v>54</v>
      </c>
      <c r="B20" s="39">
        <v>111</v>
      </c>
      <c r="C20" s="39">
        <v>0</v>
      </c>
      <c r="D20" s="39">
        <v>9</v>
      </c>
      <c r="E20" s="43">
        <v>-70.380534999999995</v>
      </c>
      <c r="F20" s="43">
        <v>-23.580397000000001</v>
      </c>
      <c r="G20" s="46">
        <v>9105.0361328125</v>
      </c>
      <c r="H20" s="40">
        <v>1</v>
      </c>
      <c r="I20" s="40">
        <v>0</v>
      </c>
      <c r="J20" s="40">
        <v>0</v>
      </c>
      <c r="K20" s="46">
        <v>0</v>
      </c>
      <c r="L20" s="40">
        <v>1</v>
      </c>
      <c r="M20" s="21"/>
      <c r="O20"/>
      <c r="P20"/>
      <c r="Q20"/>
    </row>
    <row r="21" spans="1:17" ht="14.25" customHeight="1" x14ac:dyDescent="0.25">
      <c r="A21" s="20" t="s">
        <v>54</v>
      </c>
      <c r="B21" s="39">
        <v>111</v>
      </c>
      <c r="C21" s="39">
        <v>0</v>
      </c>
      <c r="D21" s="39">
        <v>10</v>
      </c>
      <c r="E21" s="43">
        <v>-70.378788</v>
      </c>
      <c r="F21" s="43">
        <v>-23.587125</v>
      </c>
      <c r="G21" s="46">
        <v>9989.556640625</v>
      </c>
      <c r="H21" s="40">
        <v>1</v>
      </c>
      <c r="I21" s="40">
        <v>0</v>
      </c>
      <c r="J21" s="40">
        <v>0</v>
      </c>
      <c r="K21" s="46">
        <v>0</v>
      </c>
      <c r="L21" s="40">
        <v>1</v>
      </c>
      <c r="M21" s="21"/>
      <c r="O21"/>
      <c r="P21"/>
      <c r="Q21"/>
    </row>
    <row r="22" spans="1:17" ht="14.25" customHeight="1" x14ac:dyDescent="0.25">
      <c r="A22" s="20" t="s">
        <v>54</v>
      </c>
      <c r="B22" s="39">
        <v>111</v>
      </c>
      <c r="C22" s="39">
        <v>0</v>
      </c>
      <c r="D22" s="39">
        <v>11</v>
      </c>
      <c r="E22" s="43">
        <v>-70.381355999999997</v>
      </c>
      <c r="F22" s="43">
        <v>-23.589379000000001</v>
      </c>
      <c r="G22" s="46">
        <v>10487.3125</v>
      </c>
      <c r="H22" s="40">
        <v>1</v>
      </c>
      <c r="I22" s="40">
        <v>0</v>
      </c>
      <c r="J22" s="40">
        <v>0</v>
      </c>
      <c r="K22" s="46">
        <v>0</v>
      </c>
      <c r="L22" s="40">
        <v>1</v>
      </c>
      <c r="M22" s="21"/>
      <c r="O22"/>
      <c r="P22"/>
      <c r="Q22"/>
    </row>
    <row r="23" spans="1:17" ht="14.25" customHeight="1" x14ac:dyDescent="0.25">
      <c r="A23" s="20" t="s">
        <v>54</v>
      </c>
      <c r="B23" s="39">
        <v>111</v>
      </c>
      <c r="C23" s="39">
        <v>0</v>
      </c>
      <c r="D23" s="39">
        <v>12</v>
      </c>
      <c r="E23" s="43">
        <v>-70.385154999999997</v>
      </c>
      <c r="F23" s="43">
        <v>-23.59243</v>
      </c>
      <c r="G23" s="46">
        <v>11208.9658203125</v>
      </c>
      <c r="H23" s="40">
        <v>1</v>
      </c>
      <c r="I23" s="40">
        <v>0</v>
      </c>
      <c r="J23" s="40">
        <v>0</v>
      </c>
      <c r="K23" s="46">
        <v>0</v>
      </c>
      <c r="L23" s="40">
        <v>1</v>
      </c>
      <c r="M23" s="21"/>
      <c r="O23"/>
      <c r="P23"/>
      <c r="Q23"/>
    </row>
    <row r="24" spans="1:17" ht="14.25" customHeight="1" x14ac:dyDescent="0.25">
      <c r="A24" s="20" t="s">
        <v>54</v>
      </c>
      <c r="B24" s="39">
        <v>111</v>
      </c>
      <c r="C24" s="39">
        <v>0</v>
      </c>
      <c r="D24" s="39">
        <v>13</v>
      </c>
      <c r="E24" s="43">
        <v>-70.386274</v>
      </c>
      <c r="F24" s="43">
        <v>-23.589012</v>
      </c>
      <c r="G24" s="46">
        <v>11802.8203125</v>
      </c>
      <c r="H24" s="40">
        <v>1</v>
      </c>
      <c r="I24" s="40">
        <v>0</v>
      </c>
      <c r="J24" s="40">
        <v>0</v>
      </c>
      <c r="K24" s="46">
        <v>0</v>
      </c>
      <c r="L24" s="40">
        <v>1</v>
      </c>
      <c r="M24" s="21"/>
      <c r="O24"/>
      <c r="P24"/>
      <c r="Q24"/>
    </row>
    <row r="25" spans="1:17" ht="14.25" customHeight="1" x14ac:dyDescent="0.25">
      <c r="A25" s="20" t="s">
        <v>54</v>
      </c>
      <c r="B25" s="39">
        <v>111</v>
      </c>
      <c r="C25" s="39">
        <v>0</v>
      </c>
      <c r="D25" s="39">
        <v>14</v>
      </c>
      <c r="E25" s="43">
        <v>-70.389289000000005</v>
      </c>
      <c r="F25" s="43">
        <v>-23.587320999999999</v>
      </c>
      <c r="G25" s="46">
        <v>12451.98046875</v>
      </c>
      <c r="H25" s="40">
        <v>1</v>
      </c>
      <c r="I25" s="40">
        <v>0</v>
      </c>
      <c r="J25" s="40">
        <v>0</v>
      </c>
      <c r="K25" s="46">
        <v>0</v>
      </c>
      <c r="L25" s="40">
        <v>1</v>
      </c>
      <c r="M25" s="22"/>
      <c r="O25"/>
      <c r="P25"/>
      <c r="Q25"/>
    </row>
    <row r="26" spans="1:17" ht="14.25" customHeight="1" x14ac:dyDescent="0.25">
      <c r="A26" s="20" t="s">
        <v>54</v>
      </c>
      <c r="B26" s="39">
        <v>111</v>
      </c>
      <c r="C26" s="39">
        <v>0</v>
      </c>
      <c r="D26" s="39">
        <v>15</v>
      </c>
      <c r="E26" s="43">
        <v>-70.393107000000001</v>
      </c>
      <c r="F26" s="43">
        <v>-23.589887000000001</v>
      </c>
      <c r="G26" s="46">
        <v>13070.3193359375</v>
      </c>
      <c r="H26" s="40">
        <v>1</v>
      </c>
      <c r="I26" s="40">
        <v>0</v>
      </c>
      <c r="J26" s="40">
        <v>0</v>
      </c>
      <c r="K26" s="46">
        <v>0</v>
      </c>
      <c r="L26" s="40">
        <v>1</v>
      </c>
      <c r="M26" s="21"/>
      <c r="O26"/>
      <c r="P26"/>
      <c r="Q26"/>
    </row>
    <row r="27" spans="1:17" ht="14.25" customHeight="1" x14ac:dyDescent="0.25">
      <c r="A27" s="20" t="s">
        <v>54</v>
      </c>
      <c r="B27" s="39">
        <v>111</v>
      </c>
      <c r="C27" s="39">
        <v>0</v>
      </c>
      <c r="D27" s="39">
        <v>16</v>
      </c>
      <c r="E27" s="43">
        <v>-70.394059999999996</v>
      </c>
      <c r="F27" s="43">
        <v>-23.594577999999998</v>
      </c>
      <c r="G27" s="46">
        <v>13849.0263671875</v>
      </c>
      <c r="H27" s="40">
        <v>1</v>
      </c>
      <c r="I27" s="40">
        <v>0</v>
      </c>
      <c r="J27" s="40">
        <v>0</v>
      </c>
      <c r="K27" s="46">
        <v>0</v>
      </c>
      <c r="L27" s="40">
        <v>1</v>
      </c>
      <c r="M27" s="22"/>
      <c r="O27"/>
      <c r="P27"/>
      <c r="Q27"/>
    </row>
    <row r="28" spans="1:17" ht="14.25" customHeight="1" x14ac:dyDescent="0.25">
      <c r="A28" s="20" t="s">
        <v>54</v>
      </c>
      <c r="B28" s="39">
        <v>111</v>
      </c>
      <c r="C28" s="39">
        <v>0</v>
      </c>
      <c r="D28" s="39">
        <v>17</v>
      </c>
      <c r="E28" s="43">
        <v>-70.390552</v>
      </c>
      <c r="F28" s="43">
        <v>-23.601772</v>
      </c>
      <c r="G28" s="46">
        <v>14799.654296875</v>
      </c>
      <c r="H28" s="40">
        <v>1</v>
      </c>
      <c r="I28" s="40">
        <v>0</v>
      </c>
      <c r="J28" s="40">
        <v>0</v>
      </c>
      <c r="K28" s="46">
        <v>0</v>
      </c>
      <c r="L28" s="40">
        <v>1</v>
      </c>
      <c r="M28" s="22"/>
      <c r="O28"/>
      <c r="P28"/>
      <c r="Q28"/>
    </row>
    <row r="29" spans="1:17" ht="14.25" customHeight="1" x14ac:dyDescent="0.25">
      <c r="A29" s="20" t="s">
        <v>54</v>
      </c>
      <c r="B29" s="39">
        <v>111</v>
      </c>
      <c r="C29" s="39">
        <v>0</v>
      </c>
      <c r="D29" s="39">
        <v>18</v>
      </c>
      <c r="E29" s="43">
        <v>-70.393163000000001</v>
      </c>
      <c r="F29" s="43">
        <v>-23.627469999999999</v>
      </c>
      <c r="G29" s="46">
        <v>17972.0390625</v>
      </c>
      <c r="H29" s="40">
        <v>1</v>
      </c>
      <c r="I29" s="40">
        <v>0</v>
      </c>
      <c r="J29" s="40">
        <v>0</v>
      </c>
      <c r="K29" s="46">
        <v>0</v>
      </c>
      <c r="L29" s="40">
        <v>1</v>
      </c>
      <c r="M29" s="22"/>
      <c r="O29"/>
      <c r="P29"/>
      <c r="Q29"/>
    </row>
    <row r="30" spans="1:17" ht="14.25" customHeight="1" x14ac:dyDescent="0.25">
      <c r="A30" s="20" t="s">
        <v>54</v>
      </c>
      <c r="B30" s="39">
        <v>111</v>
      </c>
      <c r="C30" s="39">
        <v>0</v>
      </c>
      <c r="D30" s="39">
        <v>19</v>
      </c>
      <c r="E30" s="43">
        <v>-70.394610999999998</v>
      </c>
      <c r="F30" s="43">
        <v>-23.635788000000002</v>
      </c>
      <c r="G30" s="46">
        <v>19082.44140625</v>
      </c>
      <c r="H30" s="40">
        <v>1</v>
      </c>
      <c r="I30" s="40">
        <v>0</v>
      </c>
      <c r="J30" s="40">
        <v>0</v>
      </c>
      <c r="K30" s="46">
        <v>0</v>
      </c>
      <c r="L30" s="40">
        <v>1</v>
      </c>
      <c r="M30" s="22"/>
      <c r="O30"/>
      <c r="P30"/>
      <c r="Q30"/>
    </row>
    <row r="31" spans="1:17" ht="14.25" customHeight="1" x14ac:dyDescent="0.25">
      <c r="A31" s="20" t="s">
        <v>54</v>
      </c>
      <c r="B31" s="39">
        <v>111</v>
      </c>
      <c r="C31" s="39">
        <v>0</v>
      </c>
      <c r="D31" s="39">
        <v>20</v>
      </c>
      <c r="E31" s="43">
        <v>-70.397587999999999</v>
      </c>
      <c r="F31" s="43">
        <v>-23.648216999999999</v>
      </c>
      <c r="G31" s="46">
        <v>20811.18359375</v>
      </c>
      <c r="H31" s="40">
        <v>1</v>
      </c>
      <c r="I31" s="40">
        <v>0</v>
      </c>
      <c r="J31" s="40">
        <v>0</v>
      </c>
      <c r="K31" s="46">
        <v>0</v>
      </c>
      <c r="L31" s="40">
        <v>1</v>
      </c>
      <c r="M31" s="22"/>
      <c r="O31"/>
      <c r="P31"/>
      <c r="Q31"/>
    </row>
    <row r="32" spans="1:17" ht="14.25" customHeight="1" x14ac:dyDescent="0.25">
      <c r="A32" s="20" t="s">
        <v>54</v>
      </c>
      <c r="B32" s="39">
        <v>111</v>
      </c>
      <c r="C32" s="39">
        <v>0</v>
      </c>
      <c r="D32" s="39">
        <v>21</v>
      </c>
      <c r="E32" s="43">
        <v>-70.395337999999995</v>
      </c>
      <c r="F32" s="43">
        <v>-23.653199999999998</v>
      </c>
      <c r="G32" s="46">
        <v>21568.70703125</v>
      </c>
      <c r="H32" s="40">
        <v>1</v>
      </c>
      <c r="I32" s="40">
        <v>0</v>
      </c>
      <c r="J32" s="40">
        <v>0</v>
      </c>
      <c r="K32" s="46">
        <v>0</v>
      </c>
      <c r="L32" s="40">
        <v>1</v>
      </c>
      <c r="M32" s="22"/>
      <c r="O32"/>
      <c r="P32"/>
      <c r="Q32"/>
    </row>
    <row r="33" spans="1:17" ht="14.25" customHeight="1" x14ac:dyDescent="0.25">
      <c r="A33" s="20" t="s">
        <v>54</v>
      </c>
      <c r="B33" s="39">
        <v>111</v>
      </c>
      <c r="C33" s="39">
        <v>0</v>
      </c>
      <c r="D33" s="39">
        <v>22</v>
      </c>
      <c r="E33" s="43">
        <v>-70.395132000000004</v>
      </c>
      <c r="F33" s="43">
        <v>-23.661242999999999</v>
      </c>
      <c r="G33" s="46">
        <v>22722.25390625</v>
      </c>
      <c r="H33" s="40">
        <v>1</v>
      </c>
      <c r="I33" s="40">
        <v>0</v>
      </c>
      <c r="J33" s="40">
        <v>0</v>
      </c>
      <c r="K33" s="46">
        <v>0</v>
      </c>
      <c r="L33" s="40">
        <v>1</v>
      </c>
      <c r="M33" s="22"/>
      <c r="O33"/>
      <c r="P33"/>
      <c r="Q33"/>
    </row>
    <row r="34" spans="1:17" ht="14.25" customHeight="1" x14ac:dyDescent="0.25">
      <c r="A34" s="20" t="s">
        <v>54</v>
      </c>
      <c r="B34" s="39">
        <v>111</v>
      </c>
      <c r="C34" s="39">
        <v>0</v>
      </c>
      <c r="D34" s="39">
        <v>23</v>
      </c>
      <c r="E34" s="43">
        <v>-70.40222</v>
      </c>
      <c r="F34" s="43">
        <v>-23.669588999999998</v>
      </c>
      <c r="G34" s="46">
        <v>24144.466796875</v>
      </c>
      <c r="H34" s="40">
        <v>1</v>
      </c>
      <c r="I34" s="40">
        <v>0</v>
      </c>
      <c r="J34" s="40">
        <v>0</v>
      </c>
      <c r="K34" s="46">
        <v>0</v>
      </c>
      <c r="L34" s="40">
        <v>1</v>
      </c>
      <c r="M34" s="22"/>
      <c r="O34"/>
      <c r="P34"/>
      <c r="Q34"/>
    </row>
    <row r="35" spans="1:17" ht="14.25" customHeight="1" x14ac:dyDescent="0.25">
      <c r="A35" s="20" t="s">
        <v>54</v>
      </c>
      <c r="B35" s="39">
        <v>111</v>
      </c>
      <c r="C35" s="39">
        <v>0</v>
      </c>
      <c r="D35" s="39">
        <v>24</v>
      </c>
      <c r="E35" s="43">
        <v>-70.409684999999996</v>
      </c>
      <c r="F35" s="43">
        <v>-23.683451999999999</v>
      </c>
      <c r="G35" s="46">
        <v>26113.90234375</v>
      </c>
      <c r="H35" s="40">
        <v>1</v>
      </c>
      <c r="I35" s="40">
        <v>0</v>
      </c>
      <c r="J35" s="40">
        <v>0</v>
      </c>
      <c r="K35" s="46">
        <v>0</v>
      </c>
      <c r="L35" s="40">
        <v>1</v>
      </c>
      <c r="M35" s="22"/>
      <c r="O35"/>
      <c r="P35"/>
      <c r="Q35"/>
    </row>
    <row r="36" spans="1:17" ht="14.25" customHeight="1" x14ac:dyDescent="0.25">
      <c r="A36" s="20" t="s">
        <v>54</v>
      </c>
      <c r="B36" s="39">
        <v>111</v>
      </c>
      <c r="C36" s="39">
        <v>0</v>
      </c>
      <c r="D36" s="39">
        <v>25</v>
      </c>
      <c r="E36" s="72">
        <v>-70.410121000000004</v>
      </c>
      <c r="F36" s="72">
        <v>-23.691185000000001</v>
      </c>
      <c r="G36" s="73">
        <v>26973.865234375</v>
      </c>
      <c r="H36" s="40">
        <v>1</v>
      </c>
      <c r="I36" s="40">
        <v>0</v>
      </c>
      <c r="J36" s="40">
        <v>0</v>
      </c>
      <c r="K36" s="46">
        <v>0</v>
      </c>
      <c r="L36" s="40">
        <v>1</v>
      </c>
      <c r="M36" s="22"/>
      <c r="O36"/>
      <c r="P36"/>
      <c r="Q36"/>
    </row>
    <row r="37" spans="1:17" ht="14.25" customHeight="1" x14ac:dyDescent="0.25">
      <c r="A37" s="20" t="s">
        <v>54</v>
      </c>
      <c r="B37" s="41">
        <v>111</v>
      </c>
      <c r="C37" s="41">
        <v>0</v>
      </c>
      <c r="D37" s="41">
        <v>26</v>
      </c>
      <c r="E37" s="74">
        <v>-70.411833999999999</v>
      </c>
      <c r="F37" s="74">
        <v>-23.695007</v>
      </c>
      <c r="G37" s="75">
        <v>27567.90234375</v>
      </c>
      <c r="H37" s="40">
        <v>1</v>
      </c>
      <c r="I37" s="40">
        <v>1</v>
      </c>
      <c r="J37" s="40">
        <v>0</v>
      </c>
      <c r="K37" s="46">
        <v>0.05</v>
      </c>
      <c r="L37" s="40">
        <v>1</v>
      </c>
      <c r="M37" s="23"/>
      <c r="O37"/>
      <c r="P37"/>
      <c r="Q37"/>
    </row>
    <row r="38" spans="1:17" ht="14.25" customHeight="1" x14ac:dyDescent="0.25">
      <c r="A38" s="20" t="s">
        <v>54</v>
      </c>
      <c r="B38" s="41">
        <v>111</v>
      </c>
      <c r="C38" s="41">
        <v>1</v>
      </c>
      <c r="D38" s="41">
        <v>1</v>
      </c>
      <c r="E38" s="74">
        <v>-70.411865000000006</v>
      </c>
      <c r="F38" s="74">
        <v>-23.695481999999998</v>
      </c>
      <c r="G38" s="75">
        <v>297.75637817382812</v>
      </c>
      <c r="H38" s="40">
        <v>1</v>
      </c>
      <c r="I38" s="40">
        <v>1</v>
      </c>
      <c r="J38" s="40">
        <v>0</v>
      </c>
      <c r="K38" s="46">
        <v>0.9</v>
      </c>
      <c r="L38" s="40">
        <v>1</v>
      </c>
      <c r="M38" s="23"/>
      <c r="O38"/>
      <c r="P38"/>
      <c r="Q38"/>
    </row>
    <row r="39" spans="1:17" ht="14.25" customHeight="1" x14ac:dyDescent="0.25">
      <c r="A39" s="20" t="s">
        <v>54</v>
      </c>
      <c r="B39" s="41">
        <v>111</v>
      </c>
      <c r="C39" s="41">
        <v>1</v>
      </c>
      <c r="D39" s="41">
        <v>2</v>
      </c>
      <c r="E39" s="74">
        <v>-70.409996000000007</v>
      </c>
      <c r="F39" s="74">
        <v>-23.691167</v>
      </c>
      <c r="G39" s="75">
        <v>956.98675537109375</v>
      </c>
      <c r="H39" s="40">
        <v>1</v>
      </c>
      <c r="I39" s="40">
        <v>1</v>
      </c>
      <c r="J39" s="40">
        <v>0</v>
      </c>
      <c r="K39" s="46">
        <v>0.05</v>
      </c>
      <c r="L39" s="40">
        <v>1</v>
      </c>
      <c r="M39" s="23"/>
      <c r="O39"/>
      <c r="P39"/>
      <c r="Q39"/>
    </row>
    <row r="40" spans="1:17" ht="14.25" customHeight="1" x14ac:dyDescent="0.25">
      <c r="A40" s="20" t="s">
        <v>54</v>
      </c>
      <c r="B40" s="41">
        <v>111</v>
      </c>
      <c r="C40" s="41">
        <v>1</v>
      </c>
      <c r="D40" s="41">
        <v>3</v>
      </c>
      <c r="E40" s="44">
        <v>-70.409503000000001</v>
      </c>
      <c r="F40" s="44">
        <v>-23.683487</v>
      </c>
      <c r="G40" s="47">
        <v>1812.326171875</v>
      </c>
      <c r="H40" s="40">
        <v>1</v>
      </c>
      <c r="I40" s="40">
        <v>0</v>
      </c>
      <c r="J40" s="40">
        <v>0</v>
      </c>
      <c r="K40" s="46">
        <v>0</v>
      </c>
      <c r="L40" s="40">
        <v>1</v>
      </c>
      <c r="M40" s="23"/>
      <c r="O40"/>
      <c r="P40"/>
      <c r="Q40"/>
    </row>
    <row r="41" spans="1:17" ht="14.25" customHeight="1" x14ac:dyDescent="0.25">
      <c r="A41" s="20" t="s">
        <v>54</v>
      </c>
      <c r="B41" s="41">
        <v>111</v>
      </c>
      <c r="C41" s="41">
        <v>1</v>
      </c>
      <c r="D41" s="41">
        <v>4</v>
      </c>
      <c r="E41" s="44">
        <v>-70.401117999999997</v>
      </c>
      <c r="F41" s="44">
        <v>-23.670034000000001</v>
      </c>
      <c r="G41" s="47">
        <v>3670.775390625</v>
      </c>
      <c r="H41" s="40">
        <v>1</v>
      </c>
      <c r="I41" s="40">
        <v>0</v>
      </c>
      <c r="J41" s="40">
        <v>0</v>
      </c>
      <c r="K41" s="46">
        <v>0</v>
      </c>
      <c r="L41" s="40">
        <v>1</v>
      </c>
      <c r="M41" s="23"/>
      <c r="O41"/>
      <c r="P41"/>
      <c r="Q41"/>
    </row>
    <row r="42" spans="1:17" ht="14.25" customHeight="1" x14ac:dyDescent="0.25">
      <c r="A42" s="20" t="s">
        <v>54</v>
      </c>
      <c r="B42" s="41">
        <v>111</v>
      </c>
      <c r="C42" s="41">
        <v>1</v>
      </c>
      <c r="D42" s="41">
        <v>5</v>
      </c>
      <c r="E42" s="44">
        <v>-70.396336000000005</v>
      </c>
      <c r="F42" s="44">
        <v>-23.661158</v>
      </c>
      <c r="G42" s="47">
        <v>4829.65966796875</v>
      </c>
      <c r="H42" s="40">
        <v>1</v>
      </c>
      <c r="I42" s="40">
        <v>0</v>
      </c>
      <c r="J42" s="40">
        <v>0</v>
      </c>
      <c r="K42" s="46">
        <v>0</v>
      </c>
      <c r="L42" s="40">
        <v>1</v>
      </c>
      <c r="M42" s="23"/>
      <c r="O42"/>
      <c r="P42"/>
      <c r="Q42"/>
    </row>
    <row r="43" spans="1:17" ht="14.25" customHeight="1" x14ac:dyDescent="0.25">
      <c r="A43" s="20" t="s">
        <v>54</v>
      </c>
      <c r="B43" s="41">
        <v>111</v>
      </c>
      <c r="C43" s="41">
        <v>1</v>
      </c>
      <c r="D43" s="41">
        <v>6</v>
      </c>
      <c r="E43" s="44">
        <v>-70.397881999999996</v>
      </c>
      <c r="F43" s="44">
        <v>-23.655519000000002</v>
      </c>
      <c r="G43" s="47">
        <v>5524.96240234375</v>
      </c>
      <c r="H43" s="40">
        <v>1</v>
      </c>
      <c r="I43" s="40">
        <v>0</v>
      </c>
      <c r="J43" s="40">
        <v>0</v>
      </c>
      <c r="K43" s="46">
        <v>0</v>
      </c>
      <c r="L43" s="40">
        <v>1</v>
      </c>
      <c r="M43" s="23"/>
      <c r="O43"/>
      <c r="P43"/>
      <c r="Q43"/>
    </row>
    <row r="44" spans="1:17" ht="14.25" customHeight="1" x14ac:dyDescent="0.25">
      <c r="A44" s="20" t="s">
        <v>54</v>
      </c>
      <c r="B44" s="41">
        <v>111</v>
      </c>
      <c r="C44" s="41">
        <v>1</v>
      </c>
      <c r="D44" s="41">
        <v>7</v>
      </c>
      <c r="E44" s="44">
        <v>-70.397924000000003</v>
      </c>
      <c r="F44" s="44">
        <v>-23.652035000000001</v>
      </c>
      <c r="G44" s="47">
        <v>6064.2099609375</v>
      </c>
      <c r="H44" s="40">
        <v>1</v>
      </c>
      <c r="I44" s="40">
        <v>0</v>
      </c>
      <c r="J44" s="40">
        <v>0</v>
      </c>
      <c r="K44" s="46">
        <v>0</v>
      </c>
      <c r="L44" s="40">
        <v>1</v>
      </c>
      <c r="M44" s="23"/>
      <c r="O44"/>
      <c r="P44"/>
      <c r="Q44"/>
    </row>
    <row r="45" spans="1:17" ht="14.25" customHeight="1" x14ac:dyDescent="0.25">
      <c r="A45" s="20" t="s">
        <v>54</v>
      </c>
      <c r="B45" s="41">
        <v>111</v>
      </c>
      <c r="C45" s="41">
        <v>1</v>
      </c>
      <c r="D45" s="41">
        <v>8</v>
      </c>
      <c r="E45" s="44">
        <v>-70.395111999999997</v>
      </c>
      <c r="F45" s="44">
        <v>-23.647020000000001</v>
      </c>
      <c r="G45" s="47">
        <v>6879.970703125</v>
      </c>
      <c r="H45" s="40">
        <v>1</v>
      </c>
      <c r="I45" s="40">
        <v>0</v>
      </c>
      <c r="J45" s="40">
        <v>0</v>
      </c>
      <c r="K45" s="46">
        <v>0</v>
      </c>
      <c r="L45" s="40">
        <v>1</v>
      </c>
      <c r="M45" s="23"/>
      <c r="O45"/>
      <c r="P45"/>
      <c r="Q45"/>
    </row>
    <row r="46" spans="1:17" ht="14.25" customHeight="1" x14ac:dyDescent="0.25">
      <c r="A46" s="20" t="s">
        <v>54</v>
      </c>
      <c r="B46" s="41">
        <v>111</v>
      </c>
      <c r="C46" s="41">
        <v>1</v>
      </c>
      <c r="D46" s="41">
        <v>9</v>
      </c>
      <c r="E46" s="44">
        <v>-70.393625</v>
      </c>
      <c r="F46" s="44">
        <v>-23.636254999999998</v>
      </c>
      <c r="G46" s="47">
        <v>8420.2021484375</v>
      </c>
      <c r="H46" s="40">
        <v>1</v>
      </c>
      <c r="I46" s="40">
        <v>0</v>
      </c>
      <c r="J46" s="40">
        <v>0</v>
      </c>
      <c r="K46" s="46">
        <v>0</v>
      </c>
      <c r="L46" s="40">
        <v>1</v>
      </c>
      <c r="M46" s="23"/>
      <c r="O46"/>
      <c r="P46"/>
      <c r="Q46"/>
    </row>
    <row r="47" spans="1:17" ht="14.25" customHeight="1" x14ac:dyDescent="0.25">
      <c r="A47" s="20" t="s">
        <v>54</v>
      </c>
      <c r="B47" s="41">
        <v>111</v>
      </c>
      <c r="C47" s="41">
        <v>1</v>
      </c>
      <c r="D47" s="41">
        <v>10</v>
      </c>
      <c r="E47" s="44">
        <v>-70.390446999999995</v>
      </c>
      <c r="F47" s="44">
        <v>-23.623394999999999</v>
      </c>
      <c r="G47" s="47">
        <v>10093.57421875</v>
      </c>
      <c r="H47" s="40">
        <v>1</v>
      </c>
      <c r="I47" s="40">
        <v>0</v>
      </c>
      <c r="J47" s="40">
        <v>0</v>
      </c>
      <c r="K47" s="46">
        <v>0</v>
      </c>
      <c r="L47" s="40">
        <v>1</v>
      </c>
      <c r="M47" s="23"/>
      <c r="O47"/>
      <c r="P47"/>
      <c r="Q47"/>
    </row>
    <row r="48" spans="1:17" ht="14.25" customHeight="1" x14ac:dyDescent="0.25">
      <c r="A48" s="20" t="s">
        <v>54</v>
      </c>
      <c r="B48" s="41">
        <v>111</v>
      </c>
      <c r="C48" s="41">
        <v>1</v>
      </c>
      <c r="D48" s="41">
        <v>11</v>
      </c>
      <c r="E48" s="44">
        <v>-70.386289000000005</v>
      </c>
      <c r="F48" s="44">
        <v>-23.619757</v>
      </c>
      <c r="G48" s="47">
        <v>10863.3955078125</v>
      </c>
      <c r="H48" s="40">
        <v>1</v>
      </c>
      <c r="I48" s="40">
        <v>0</v>
      </c>
      <c r="J48" s="40">
        <v>0</v>
      </c>
      <c r="K48" s="46">
        <v>0</v>
      </c>
      <c r="L48" s="40">
        <v>1</v>
      </c>
      <c r="M48" s="23"/>
      <c r="O48"/>
      <c r="P48"/>
      <c r="Q48"/>
    </row>
    <row r="49" spans="1:17" ht="14.25" customHeight="1" x14ac:dyDescent="0.25">
      <c r="A49" s="20" t="s">
        <v>54</v>
      </c>
      <c r="B49" s="41">
        <v>111</v>
      </c>
      <c r="C49" s="41">
        <v>1</v>
      </c>
      <c r="D49" s="41">
        <v>12</v>
      </c>
      <c r="E49" s="44">
        <v>-70.387514999999993</v>
      </c>
      <c r="F49" s="44">
        <v>-23.617436999999999</v>
      </c>
      <c r="G49" s="47">
        <v>11699.1787109375</v>
      </c>
      <c r="H49" s="40">
        <v>1</v>
      </c>
      <c r="I49" s="40">
        <v>0</v>
      </c>
      <c r="J49" s="40">
        <v>0</v>
      </c>
      <c r="K49" s="46">
        <v>0</v>
      </c>
      <c r="L49" s="40">
        <v>1</v>
      </c>
      <c r="M49" s="23"/>
      <c r="O49"/>
      <c r="P49"/>
      <c r="Q49"/>
    </row>
    <row r="50" spans="1:17" ht="14.25" customHeight="1" x14ac:dyDescent="0.25">
      <c r="A50" s="20" t="s">
        <v>54</v>
      </c>
      <c r="B50" s="41">
        <v>111</v>
      </c>
      <c r="C50" s="41">
        <v>1</v>
      </c>
      <c r="D50" s="41">
        <v>13</v>
      </c>
      <c r="E50" s="44">
        <v>-70.388462000000004</v>
      </c>
      <c r="F50" s="44">
        <v>-23.611388000000002</v>
      </c>
      <c r="G50" s="47">
        <v>12498.6181640625</v>
      </c>
      <c r="H50" s="40">
        <v>1</v>
      </c>
      <c r="I50" s="40">
        <v>0</v>
      </c>
      <c r="J50" s="40">
        <v>0</v>
      </c>
      <c r="K50" s="46">
        <v>0</v>
      </c>
      <c r="L50" s="40">
        <v>1</v>
      </c>
      <c r="M50" s="23"/>
      <c r="O50"/>
      <c r="P50"/>
      <c r="Q50"/>
    </row>
    <row r="51" spans="1:17" ht="14.25" customHeight="1" x14ac:dyDescent="0.25">
      <c r="A51" s="20" t="s">
        <v>54</v>
      </c>
      <c r="B51" s="41">
        <v>111</v>
      </c>
      <c r="C51" s="41">
        <v>1</v>
      </c>
      <c r="D51" s="41">
        <v>14</v>
      </c>
      <c r="E51" s="44">
        <v>-70.390556000000004</v>
      </c>
      <c r="F51" s="44">
        <v>-23.601814000000001</v>
      </c>
      <c r="G51" s="47">
        <v>13759.3720703125</v>
      </c>
      <c r="H51" s="40">
        <v>1</v>
      </c>
      <c r="I51" s="40">
        <v>0</v>
      </c>
      <c r="J51" s="40">
        <v>0</v>
      </c>
      <c r="K51" s="46">
        <v>0</v>
      </c>
      <c r="L51" s="40">
        <v>1</v>
      </c>
      <c r="M51" s="23"/>
      <c r="O51"/>
      <c r="P51"/>
      <c r="Q51"/>
    </row>
    <row r="52" spans="1:17" ht="14.25" customHeight="1" x14ac:dyDescent="0.25">
      <c r="A52" s="20" t="s">
        <v>54</v>
      </c>
      <c r="B52" s="41">
        <v>111</v>
      </c>
      <c r="C52" s="41">
        <v>1</v>
      </c>
      <c r="D52" s="41">
        <v>15</v>
      </c>
      <c r="E52" s="44">
        <v>-70.394054999999994</v>
      </c>
      <c r="F52" s="44">
        <v>-23.594577999999998</v>
      </c>
      <c r="G52" s="47">
        <v>14714.158203125</v>
      </c>
      <c r="H52" s="40">
        <v>1</v>
      </c>
      <c r="I52" s="40">
        <v>0</v>
      </c>
      <c r="J52" s="40">
        <v>0</v>
      </c>
      <c r="K52" s="46">
        <v>0</v>
      </c>
      <c r="L52" s="40">
        <v>1</v>
      </c>
      <c r="M52" s="23"/>
      <c r="O52"/>
      <c r="P52"/>
      <c r="Q52"/>
    </row>
    <row r="53" spans="1:17" ht="14.25" customHeight="1" x14ac:dyDescent="0.25">
      <c r="A53" s="20" t="s">
        <v>54</v>
      </c>
      <c r="B53" s="41">
        <v>111</v>
      </c>
      <c r="C53" s="41">
        <v>1</v>
      </c>
      <c r="D53" s="41">
        <v>16</v>
      </c>
      <c r="E53" s="44">
        <v>-70.393181999999996</v>
      </c>
      <c r="F53" s="44">
        <v>-23.592053</v>
      </c>
      <c r="G53" s="47">
        <v>15314.0361328125</v>
      </c>
      <c r="H53" s="40">
        <v>1</v>
      </c>
      <c r="I53" s="40">
        <v>0</v>
      </c>
      <c r="J53" s="40">
        <v>0</v>
      </c>
      <c r="K53" s="46">
        <v>0</v>
      </c>
      <c r="L53" s="40">
        <v>1</v>
      </c>
      <c r="M53" s="23"/>
      <c r="O53"/>
      <c r="P53"/>
      <c r="Q53"/>
    </row>
    <row r="54" spans="1:17" ht="14.25" customHeight="1" x14ac:dyDescent="0.25">
      <c r="A54" s="20" t="s">
        <v>54</v>
      </c>
      <c r="B54" s="41">
        <v>111</v>
      </c>
      <c r="C54" s="41">
        <v>1</v>
      </c>
      <c r="D54" s="41">
        <v>17</v>
      </c>
      <c r="E54" s="44">
        <v>-70.394694999999999</v>
      </c>
      <c r="F54" s="44">
        <v>-23.590335</v>
      </c>
      <c r="G54" s="47">
        <v>15707.275390625</v>
      </c>
      <c r="H54" s="40">
        <v>1</v>
      </c>
      <c r="I54" s="40">
        <v>0</v>
      </c>
      <c r="J54" s="40">
        <v>0</v>
      </c>
      <c r="K54" s="46">
        <v>0</v>
      </c>
      <c r="L54" s="40">
        <v>1</v>
      </c>
      <c r="M54" s="23"/>
      <c r="O54"/>
      <c r="P54"/>
      <c r="Q54"/>
    </row>
    <row r="55" spans="1:17" ht="14.25" customHeight="1" x14ac:dyDescent="0.25">
      <c r="A55" s="20" t="s">
        <v>54</v>
      </c>
      <c r="B55" s="41">
        <v>111</v>
      </c>
      <c r="C55" s="41">
        <v>1</v>
      </c>
      <c r="D55" s="41">
        <v>18</v>
      </c>
      <c r="E55" s="44">
        <v>-70.391699000000003</v>
      </c>
      <c r="F55" s="44">
        <v>-23.588916000000001</v>
      </c>
      <c r="G55" s="47">
        <v>16187.9130859375</v>
      </c>
      <c r="H55" s="40">
        <v>1</v>
      </c>
      <c r="I55" s="40">
        <v>0</v>
      </c>
      <c r="J55" s="40">
        <v>0</v>
      </c>
      <c r="K55" s="46">
        <v>0</v>
      </c>
      <c r="L55" s="40">
        <v>1</v>
      </c>
      <c r="M55" s="23"/>
      <c r="O55"/>
      <c r="P55"/>
      <c r="Q55"/>
    </row>
    <row r="56" spans="1:17" ht="14.25" customHeight="1" x14ac:dyDescent="0.25">
      <c r="A56" s="20" t="s">
        <v>54</v>
      </c>
      <c r="B56" s="41">
        <v>111</v>
      </c>
      <c r="C56" s="41">
        <v>1</v>
      </c>
      <c r="D56" s="41">
        <v>19</v>
      </c>
      <c r="E56" s="44">
        <v>-70.389283000000006</v>
      </c>
      <c r="F56" s="44">
        <v>-23.587320999999999</v>
      </c>
      <c r="G56" s="47">
        <v>16577.64453125</v>
      </c>
      <c r="H56" s="40">
        <v>1</v>
      </c>
      <c r="I56" s="40">
        <v>0</v>
      </c>
      <c r="J56" s="40">
        <v>0</v>
      </c>
      <c r="K56" s="46">
        <v>0</v>
      </c>
      <c r="L56" s="40">
        <v>1</v>
      </c>
      <c r="M56" s="23"/>
      <c r="O56"/>
      <c r="P56"/>
      <c r="Q56"/>
    </row>
    <row r="57" spans="1:17" ht="14.25" customHeight="1" x14ac:dyDescent="0.25">
      <c r="A57" s="20" t="s">
        <v>54</v>
      </c>
      <c r="B57" s="41">
        <v>111</v>
      </c>
      <c r="C57" s="41">
        <v>1</v>
      </c>
      <c r="D57" s="41">
        <v>20</v>
      </c>
      <c r="E57" s="44">
        <v>-70.384438000000003</v>
      </c>
      <c r="F57" s="44">
        <v>-23.589203000000001</v>
      </c>
      <c r="G57" s="47">
        <v>17300.626953125</v>
      </c>
      <c r="H57" s="40">
        <v>1</v>
      </c>
      <c r="I57" s="40">
        <v>0</v>
      </c>
      <c r="J57" s="40">
        <v>0</v>
      </c>
      <c r="K57" s="46">
        <v>0</v>
      </c>
      <c r="L57" s="40">
        <v>1</v>
      </c>
      <c r="M57" s="23"/>
      <c r="O57"/>
      <c r="P57"/>
      <c r="Q57"/>
    </row>
    <row r="58" spans="1:17" ht="14.25" customHeight="1" x14ac:dyDescent="0.25">
      <c r="A58" s="20" t="s">
        <v>54</v>
      </c>
      <c r="B58" s="41">
        <v>111</v>
      </c>
      <c r="C58" s="41">
        <v>1</v>
      </c>
      <c r="D58" s="41">
        <v>21</v>
      </c>
      <c r="E58" s="44">
        <v>-70.382143999999997</v>
      </c>
      <c r="F58" s="44">
        <v>-23.592580000000002</v>
      </c>
      <c r="G58" s="47">
        <v>17945.734375</v>
      </c>
      <c r="H58" s="40">
        <v>1</v>
      </c>
      <c r="I58" s="40">
        <v>0</v>
      </c>
      <c r="J58" s="40">
        <v>0</v>
      </c>
      <c r="K58" s="46">
        <v>0</v>
      </c>
      <c r="L58" s="40">
        <v>1</v>
      </c>
      <c r="M58" s="23"/>
      <c r="O58"/>
      <c r="P58"/>
      <c r="Q58"/>
    </row>
    <row r="59" spans="1:17" ht="14.25" customHeight="1" x14ac:dyDescent="0.25">
      <c r="A59" s="20" t="s">
        <v>54</v>
      </c>
      <c r="B59" s="42">
        <v>111</v>
      </c>
      <c r="C59" s="42">
        <v>1</v>
      </c>
      <c r="D59" s="42">
        <v>22</v>
      </c>
      <c r="E59" s="45">
        <v>-70.381249999999994</v>
      </c>
      <c r="F59" s="45">
        <v>-23.583970999999998</v>
      </c>
      <c r="G59" s="48">
        <v>19052.55859375</v>
      </c>
      <c r="H59" s="40">
        <v>1</v>
      </c>
      <c r="I59" s="40">
        <v>0</v>
      </c>
      <c r="J59" s="40">
        <v>0</v>
      </c>
      <c r="K59" s="46">
        <v>0</v>
      </c>
      <c r="L59" s="40">
        <v>1</v>
      </c>
      <c r="M59" s="33"/>
      <c r="O59"/>
      <c r="P59"/>
      <c r="Q59"/>
    </row>
    <row r="60" spans="1:17" ht="14.25" customHeight="1" x14ac:dyDescent="0.25">
      <c r="A60" s="20" t="s">
        <v>54</v>
      </c>
      <c r="B60" s="42">
        <v>111</v>
      </c>
      <c r="C60" s="42">
        <v>1</v>
      </c>
      <c r="D60" s="42">
        <v>23</v>
      </c>
      <c r="E60" s="45">
        <v>-70.385171999999997</v>
      </c>
      <c r="F60" s="45">
        <v>-23.564581</v>
      </c>
      <c r="G60" s="48">
        <v>21433.208984375</v>
      </c>
      <c r="H60" s="40">
        <v>1</v>
      </c>
      <c r="I60" s="40">
        <v>0</v>
      </c>
      <c r="J60" s="40">
        <v>0</v>
      </c>
      <c r="K60" s="46">
        <v>0</v>
      </c>
      <c r="L60" s="40">
        <v>1</v>
      </c>
      <c r="M60" s="33"/>
      <c r="O60"/>
      <c r="P60"/>
      <c r="Q60"/>
    </row>
    <row r="61" spans="1:17" ht="14.25" customHeight="1" x14ac:dyDescent="0.25">
      <c r="A61" s="20" t="s">
        <v>54</v>
      </c>
      <c r="B61" s="42">
        <v>111</v>
      </c>
      <c r="C61" s="42">
        <v>1</v>
      </c>
      <c r="D61" s="42">
        <v>24</v>
      </c>
      <c r="E61" s="45">
        <v>-70.396446999999995</v>
      </c>
      <c r="F61" s="45">
        <v>-23.562473000000001</v>
      </c>
      <c r="G61" s="48">
        <v>22950.583984375</v>
      </c>
      <c r="H61" s="40">
        <v>1</v>
      </c>
      <c r="I61" s="40">
        <v>0</v>
      </c>
      <c r="J61" s="40">
        <v>0</v>
      </c>
      <c r="K61" s="46">
        <v>0</v>
      </c>
      <c r="L61" s="40">
        <v>1</v>
      </c>
      <c r="M61" s="33"/>
      <c r="O61"/>
      <c r="P61"/>
      <c r="Q61"/>
    </row>
    <row r="62" spans="1:17" ht="14.25" customHeight="1" x14ac:dyDescent="0.25">
      <c r="A62" s="20" t="s">
        <v>54</v>
      </c>
      <c r="B62" s="39">
        <v>111</v>
      </c>
      <c r="C62" s="42">
        <v>1</v>
      </c>
      <c r="D62" s="42">
        <v>25</v>
      </c>
      <c r="E62" s="45">
        <v>-70.396984000000003</v>
      </c>
      <c r="F62" s="45">
        <v>-23.552682000000001</v>
      </c>
      <c r="G62" s="48">
        <v>24446.109375</v>
      </c>
      <c r="H62" s="40">
        <v>1</v>
      </c>
      <c r="I62" s="40">
        <v>0</v>
      </c>
      <c r="J62" s="40">
        <v>0</v>
      </c>
      <c r="K62" s="46">
        <v>0</v>
      </c>
      <c r="L62" s="40">
        <v>1</v>
      </c>
      <c r="M62" s="33"/>
      <c r="O62"/>
      <c r="P62"/>
      <c r="Q62"/>
    </row>
    <row r="63" spans="1:17" ht="14.25" customHeight="1" x14ac:dyDescent="0.25">
      <c r="A63" s="20" t="s">
        <v>54</v>
      </c>
      <c r="B63" s="39">
        <v>111</v>
      </c>
      <c r="C63" s="42">
        <v>1</v>
      </c>
      <c r="D63" s="42">
        <v>26</v>
      </c>
      <c r="E63" s="45">
        <v>-70.389809999999997</v>
      </c>
      <c r="F63" s="45">
        <v>-23.544602999999999</v>
      </c>
      <c r="G63" s="48">
        <v>25821.775390625</v>
      </c>
      <c r="H63" s="40">
        <v>1</v>
      </c>
      <c r="I63" s="40">
        <v>0</v>
      </c>
      <c r="J63" s="40">
        <v>0</v>
      </c>
      <c r="K63" s="46">
        <v>0</v>
      </c>
      <c r="L63" s="40">
        <v>1</v>
      </c>
      <c r="M63" s="33"/>
      <c r="O63"/>
      <c r="P63"/>
      <c r="Q63"/>
    </row>
    <row r="64" spans="1:17" ht="14.25" customHeight="1" x14ac:dyDescent="0.25">
      <c r="A64" s="20" t="s">
        <v>54</v>
      </c>
      <c r="B64" s="39">
        <v>111</v>
      </c>
      <c r="C64" s="42">
        <v>1</v>
      </c>
      <c r="D64" s="42">
        <v>27</v>
      </c>
      <c r="E64" s="70">
        <v>-70.385221999999999</v>
      </c>
      <c r="F64" s="70">
        <v>-23.542973</v>
      </c>
      <c r="G64" s="71">
        <v>26485.427734375</v>
      </c>
      <c r="H64" s="40">
        <v>1</v>
      </c>
      <c r="I64" s="40">
        <v>0</v>
      </c>
      <c r="J64" s="40">
        <v>0</v>
      </c>
      <c r="K64" s="46">
        <v>0</v>
      </c>
      <c r="L64" s="40">
        <v>1</v>
      </c>
      <c r="M64" s="33"/>
      <c r="O64"/>
      <c r="P64"/>
      <c r="Q64"/>
    </row>
    <row r="65" spans="1:17" ht="14.25" customHeight="1" x14ac:dyDescent="0.25">
      <c r="A65" s="20" t="s">
        <v>54</v>
      </c>
      <c r="B65" s="39">
        <v>111</v>
      </c>
      <c r="C65" s="42">
        <v>1</v>
      </c>
      <c r="D65" s="42">
        <v>28</v>
      </c>
      <c r="E65" s="70">
        <v>-70.386311000000006</v>
      </c>
      <c r="F65" s="70">
        <v>-23.540849000000001</v>
      </c>
      <c r="G65" s="71">
        <v>27008.33203125</v>
      </c>
      <c r="H65" s="40">
        <v>1</v>
      </c>
      <c r="I65" s="40">
        <v>1</v>
      </c>
      <c r="J65" s="40">
        <v>0</v>
      </c>
      <c r="K65" s="46">
        <v>0.05</v>
      </c>
      <c r="L65" s="40">
        <v>1</v>
      </c>
      <c r="M65" s="33"/>
      <c r="O65"/>
      <c r="P65"/>
      <c r="Q65"/>
    </row>
  </sheetData>
  <mergeCells count="9">
    <mergeCell ref="A2:M2"/>
    <mergeCell ref="F6:G6"/>
    <mergeCell ref="H6:L6"/>
    <mergeCell ref="F7:G7"/>
    <mergeCell ref="H7:L7"/>
    <mergeCell ref="A6:B6"/>
    <mergeCell ref="A7:B7"/>
    <mergeCell ref="C6:E6"/>
    <mergeCell ref="C7:E7"/>
  </mergeCells>
  <conditionalFormatting sqref="F7">
    <cfRule type="expression" dxfId="3" priority="3">
      <formula>F7=""</formula>
    </cfRule>
  </conditionalFormatting>
  <conditionalFormatting sqref="H7">
    <cfRule type="expression" dxfId="2" priority="1">
      <formula>H7=""</formula>
    </cfRule>
  </conditionalFormatting>
  <pageMargins left="0.7" right="0.7" top="0.75" bottom="0.75" header="0.3" footer="0.3"/>
  <pageSetup paperSize="169" scale="9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5"/>
  <sheetViews>
    <sheetView zoomScale="83" workbookViewId="0">
      <selection activeCell="G28" sqref="G28"/>
    </sheetView>
  </sheetViews>
  <sheetFormatPr baseColWidth="10" defaultRowHeight="15" x14ac:dyDescent="0.25"/>
  <cols>
    <col min="1" max="1" width="5.28515625" style="7" customWidth="1"/>
    <col min="2" max="2" width="9" style="7" customWidth="1"/>
    <col min="3" max="3" width="8.85546875" style="7" customWidth="1"/>
    <col min="4" max="4" width="10.7109375" style="7" customWidth="1"/>
    <col min="5" max="7" width="16.28515625" style="7" customWidth="1"/>
    <col min="8" max="8" width="11.7109375" style="7" customWidth="1"/>
    <col min="9" max="9" width="36.140625" bestFit="1" customWidth="1"/>
    <col min="10" max="10" width="6.140625" bestFit="1" customWidth="1"/>
  </cols>
  <sheetData>
    <row r="1" spans="1:9" x14ac:dyDescent="0.25">
      <c r="A1"/>
      <c r="B1"/>
      <c r="C1"/>
      <c r="D1"/>
      <c r="E1"/>
      <c r="F1"/>
      <c r="G1"/>
      <c r="H1"/>
    </row>
    <row r="2" spans="1:9" ht="16.5" x14ac:dyDescent="0.25">
      <c r="A2" s="55" t="str">
        <f>"HORAS DE PASADA PROGRAMADA DE LA UNIDAD DE NEGOCIO ("&amp;A7&amp;" - "&amp;C7&amp;")"</f>
        <v>HORAS DE PASADA PROGRAMADA DE LA UNIDAD DE NEGOCIO (UN11 - Normal)</v>
      </c>
      <c r="B2" s="55"/>
      <c r="C2" s="55"/>
      <c r="D2" s="55"/>
      <c r="E2" s="55"/>
      <c r="F2" s="55"/>
      <c r="G2" s="55"/>
      <c r="H2" s="55"/>
    </row>
    <row r="3" spans="1:9" x14ac:dyDescent="0.25">
      <c r="A3"/>
      <c r="B3"/>
      <c r="C3"/>
      <c r="D3"/>
      <c r="E3"/>
      <c r="F3"/>
      <c r="G3"/>
      <c r="H3"/>
    </row>
    <row r="4" spans="1:9" s="8" customFormat="1" x14ac:dyDescent="0.25">
      <c r="A4" s="8" t="s">
        <v>31</v>
      </c>
    </row>
    <row r="5" spans="1:9" x14ac:dyDescent="0.25">
      <c r="A5"/>
      <c r="B5"/>
      <c r="C5"/>
      <c r="D5"/>
      <c r="E5"/>
      <c r="F5"/>
      <c r="G5"/>
      <c r="H5"/>
    </row>
    <row r="6" spans="1:9" x14ac:dyDescent="0.25">
      <c r="A6" s="61" t="s">
        <v>13</v>
      </c>
      <c r="B6" s="62"/>
      <c r="C6" s="61" t="s">
        <v>28</v>
      </c>
      <c r="D6" s="68"/>
      <c r="E6" s="14" t="s">
        <v>34</v>
      </c>
      <c r="F6" s="14" t="s">
        <v>35</v>
      </c>
      <c r="G6"/>
      <c r="H6"/>
    </row>
    <row r="7" spans="1:9" ht="16.5" x14ac:dyDescent="0.25">
      <c r="A7" s="66" t="str">
        <f>+TAPA!D11</f>
        <v>UN11</v>
      </c>
      <c r="B7" s="67"/>
      <c r="C7" s="66" t="str">
        <f>+TAPA!B16</f>
        <v>Normal</v>
      </c>
      <c r="D7" s="69"/>
      <c r="E7" s="32">
        <f>+TAPA!C16</f>
        <v>44296</v>
      </c>
      <c r="F7" s="32">
        <f>+TAPA!D16</f>
        <v>44316</v>
      </c>
      <c r="G7"/>
      <c r="H7"/>
    </row>
    <row r="8" spans="1:9" x14ac:dyDescent="0.25">
      <c r="A8"/>
      <c r="B8"/>
      <c r="C8"/>
      <c r="D8"/>
      <c r="E8"/>
      <c r="F8"/>
      <c r="G8"/>
      <c r="H8"/>
    </row>
    <row r="9" spans="1:9" s="8" customFormat="1" x14ac:dyDescent="0.25">
      <c r="A9" s="8" t="s">
        <v>30</v>
      </c>
    </row>
    <row r="10" spans="1:9" ht="27" customHeight="1" x14ac:dyDescent="0.25"/>
    <row r="11" spans="1:9" ht="53.25" customHeight="1" x14ac:dyDescent="0.25">
      <c r="A11" s="29" t="s">
        <v>13</v>
      </c>
      <c r="B11" s="30" t="s">
        <v>1</v>
      </c>
      <c r="C11" s="30" t="s">
        <v>2</v>
      </c>
      <c r="D11" s="30" t="s">
        <v>14</v>
      </c>
      <c r="E11" s="30" t="s">
        <v>15</v>
      </c>
      <c r="F11" s="30" t="s">
        <v>16</v>
      </c>
      <c r="G11" s="31" t="s">
        <v>17</v>
      </c>
      <c r="H11" s="31" t="s">
        <v>18</v>
      </c>
    </row>
    <row r="12" spans="1:9" s="24" customFormat="1" ht="14.25" customHeight="1" x14ac:dyDescent="0.25">
      <c r="A12" s="28" t="s">
        <v>54</v>
      </c>
      <c r="B12" s="25">
        <v>111</v>
      </c>
      <c r="C12" s="25">
        <v>0</v>
      </c>
      <c r="D12" s="25">
        <v>1</v>
      </c>
      <c r="E12" s="49" t="s">
        <v>61</v>
      </c>
      <c r="F12" s="49" t="s">
        <v>57</v>
      </c>
      <c r="G12" s="49" t="s">
        <v>62</v>
      </c>
      <c r="H12" s="27" t="s">
        <v>63</v>
      </c>
    </row>
    <row r="13" spans="1:9" ht="14.25" customHeight="1" x14ac:dyDescent="0.25">
      <c r="A13" s="28" t="s">
        <v>54</v>
      </c>
      <c r="B13" s="25">
        <v>111</v>
      </c>
      <c r="C13" s="25">
        <v>0</v>
      </c>
      <c r="D13" s="25">
        <v>1</v>
      </c>
      <c r="E13" s="49" t="s">
        <v>62</v>
      </c>
      <c r="F13" s="49" t="s">
        <v>58</v>
      </c>
      <c r="G13" s="49" t="s">
        <v>62</v>
      </c>
      <c r="H13" s="26" t="s">
        <v>63</v>
      </c>
      <c r="I13" s="24"/>
    </row>
    <row r="14" spans="1:9" x14ac:dyDescent="0.25">
      <c r="A14" s="28" t="s">
        <v>54</v>
      </c>
      <c r="B14" s="25">
        <v>111</v>
      </c>
      <c r="C14" s="25">
        <v>0</v>
      </c>
      <c r="D14" s="25">
        <v>1</v>
      </c>
      <c r="E14" s="49" t="s">
        <v>61</v>
      </c>
      <c r="F14" s="49" t="s">
        <v>59</v>
      </c>
      <c r="G14" s="49" t="s">
        <v>61</v>
      </c>
      <c r="H14" s="26" t="s">
        <v>64</v>
      </c>
      <c r="I14" s="24"/>
    </row>
    <row r="15" spans="1:9" x14ac:dyDescent="0.25">
      <c r="A15" s="28" t="s">
        <v>54</v>
      </c>
      <c r="B15" s="25">
        <v>111</v>
      </c>
      <c r="C15" s="25">
        <v>0</v>
      </c>
      <c r="D15" s="25">
        <v>1</v>
      </c>
      <c r="E15" s="49" t="s">
        <v>61</v>
      </c>
      <c r="F15" s="49" t="s">
        <v>60</v>
      </c>
      <c r="G15" s="49" t="s">
        <v>61</v>
      </c>
      <c r="H15" s="26" t="s">
        <v>64</v>
      </c>
    </row>
  </sheetData>
  <mergeCells count="5">
    <mergeCell ref="A7:B7"/>
    <mergeCell ref="C6:D6"/>
    <mergeCell ref="C7:D7"/>
    <mergeCell ref="A6:B6"/>
    <mergeCell ref="A2:H2"/>
  </mergeCells>
  <conditionalFormatting sqref="E7">
    <cfRule type="expression" dxfId="1" priority="2">
      <formula>E7=""</formula>
    </cfRule>
  </conditionalFormatting>
  <conditionalFormatting sqref="F7">
    <cfRule type="expression" dxfId="0" priority="1">
      <formula>F7=""</formula>
    </cfRule>
  </conditionalFormatting>
  <pageMargins left="0.7" right="0.7" top="0.75" bottom="0.75" header="0.3" footer="0.3"/>
  <pageSetup paperSize="16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workbookViewId="0">
      <selection activeCell="F14" sqref="F14"/>
    </sheetView>
  </sheetViews>
  <sheetFormatPr baseColWidth="10" defaultColWidth="11.42578125" defaultRowHeight="11.25" x14ac:dyDescent="0.25"/>
  <cols>
    <col min="1" max="1" width="15.7109375" style="36" bestFit="1" customWidth="1"/>
    <col min="2" max="2" width="8.5703125" style="36" bestFit="1" customWidth="1"/>
    <col min="3" max="3" width="10.7109375" style="36" bestFit="1" customWidth="1"/>
    <col min="4" max="4" width="8.28515625" style="36" customWidth="1"/>
    <col min="5" max="5" width="15.42578125" style="36" customWidth="1"/>
    <col min="6" max="6" width="9.140625" style="36" customWidth="1"/>
    <col min="7" max="7" width="10.7109375" style="36" customWidth="1"/>
    <col min="8" max="8" width="17.5703125" style="36" customWidth="1"/>
    <col min="9" max="9" width="17.28515625" style="36" customWidth="1"/>
    <col min="10" max="12" width="11.42578125" style="36"/>
    <col min="13" max="13" width="11.5703125" style="36" customWidth="1"/>
    <col min="14" max="14" width="11.42578125" style="36"/>
    <col min="15" max="15" width="13.5703125" style="36" customWidth="1"/>
    <col min="16" max="16" width="11.42578125" style="36"/>
    <col min="17" max="17" width="10.28515625" style="36" bestFit="1" customWidth="1"/>
    <col min="18" max="18" width="14" style="36" customWidth="1"/>
    <col min="19" max="19" width="13" style="36" customWidth="1"/>
    <col min="20" max="20" width="11.42578125" style="36"/>
    <col min="21" max="21" width="12.5703125" style="36" bestFit="1" customWidth="1"/>
    <col min="22" max="22" width="10.85546875" style="36" customWidth="1"/>
    <col min="23" max="23" width="13" style="36" bestFit="1" customWidth="1"/>
    <col min="24" max="16384" width="11.42578125" style="36"/>
  </cols>
  <sheetData>
    <row r="1" spans="1:23" x14ac:dyDescent="0.25">
      <c r="A1" s="38" t="s">
        <v>0</v>
      </c>
      <c r="B1" s="38" t="s">
        <v>1</v>
      </c>
      <c r="C1" s="38" t="s">
        <v>2</v>
      </c>
      <c r="D1" s="36" t="s">
        <v>40</v>
      </c>
      <c r="E1" s="36" t="s">
        <v>41</v>
      </c>
      <c r="F1" s="36" t="s">
        <v>42</v>
      </c>
      <c r="G1" s="36" t="s">
        <v>43</v>
      </c>
      <c r="H1" s="36" t="s">
        <v>44</v>
      </c>
      <c r="J1" s="36" t="s">
        <v>45</v>
      </c>
      <c r="K1" s="36" t="s">
        <v>46</v>
      </c>
      <c r="L1" s="36" t="s">
        <v>1</v>
      </c>
      <c r="M1" s="36" t="s">
        <v>47</v>
      </c>
      <c r="N1" s="36" t="s">
        <v>48</v>
      </c>
      <c r="O1" s="36" t="s">
        <v>49</v>
      </c>
      <c r="Q1" s="38" t="s">
        <v>1</v>
      </c>
      <c r="R1" s="38" t="s">
        <v>47</v>
      </c>
      <c r="S1" s="36" t="s">
        <v>50</v>
      </c>
      <c r="U1" s="38" t="s">
        <v>46</v>
      </c>
      <c r="V1" s="38" t="s">
        <v>1</v>
      </c>
      <c r="W1" s="36" t="s">
        <v>50</v>
      </c>
    </row>
    <row r="2" spans="1:23" x14ac:dyDescent="0.25">
      <c r="A2" s="36" t="s">
        <v>54</v>
      </c>
      <c r="B2" s="36">
        <v>111</v>
      </c>
      <c r="C2" s="36">
        <v>0</v>
      </c>
      <c r="D2" s="37">
        <v>26</v>
      </c>
      <c r="E2" s="37">
        <v>26</v>
      </c>
      <c r="F2" s="37">
        <v>3</v>
      </c>
      <c r="G2" s="37">
        <v>1</v>
      </c>
      <c r="H2" s="37">
        <v>1</v>
      </c>
      <c r="I2" s="37"/>
      <c r="J2" s="36" t="b">
        <f>+D2=E2</f>
        <v>1</v>
      </c>
      <c r="K2" s="36" t="str">
        <f>+A2</f>
        <v>UN11</v>
      </c>
      <c r="L2" s="36" t="str">
        <f>+LEFT(B2,3)</f>
        <v>111</v>
      </c>
      <c r="M2" s="36" t="str">
        <f t="shared" ref="M2:M4" si="0">+IF(OR(RIGHT(B2,1)="D",RIGHT(B2,1)="c",RIGHT(B2,1)="Y",RIGHT(B2,1)="B",RIGHT(B2,2)="Y1",RIGHT(B2,2)="Y2"),"Variante","Troncal")</f>
        <v>Troncal</v>
      </c>
      <c r="N2" s="36">
        <f>+C2</f>
        <v>0</v>
      </c>
      <c r="O2" s="36">
        <f>+IF(B2=B1,"",1)</f>
        <v>1</v>
      </c>
      <c r="Q2" s="36" t="s">
        <v>55</v>
      </c>
      <c r="R2" s="36" t="s">
        <v>51</v>
      </c>
      <c r="S2" s="37">
        <v>3</v>
      </c>
      <c r="U2" s="36" t="s">
        <v>54</v>
      </c>
      <c r="V2" s="36" t="s">
        <v>55</v>
      </c>
      <c r="W2" s="37">
        <v>3</v>
      </c>
    </row>
    <row r="3" spans="1:23" x14ac:dyDescent="0.25">
      <c r="A3" s="36" t="s">
        <v>54</v>
      </c>
      <c r="B3" s="36">
        <v>111</v>
      </c>
      <c r="C3" s="36">
        <v>1</v>
      </c>
      <c r="D3" s="37">
        <v>28</v>
      </c>
      <c r="E3" s="37">
        <v>28</v>
      </c>
      <c r="F3" s="37">
        <v>3</v>
      </c>
      <c r="G3" s="37">
        <v>0</v>
      </c>
      <c r="H3" s="37">
        <v>1</v>
      </c>
      <c r="I3" s="37"/>
      <c r="J3" s="36" t="b">
        <f t="shared" ref="J3:J4" si="1">+D3=E3</f>
        <v>1</v>
      </c>
      <c r="K3" s="36" t="str">
        <f t="shared" ref="K3:K4" si="2">+A3</f>
        <v>UN11</v>
      </c>
      <c r="L3" s="36" t="str">
        <f t="shared" ref="L3:L4" si="3">+LEFT(B3,3)</f>
        <v>111</v>
      </c>
      <c r="M3" s="36" t="str">
        <f t="shared" si="0"/>
        <v>Troncal</v>
      </c>
      <c r="N3" s="36">
        <f t="shared" ref="N3:N4" si="4">+C3</f>
        <v>1</v>
      </c>
      <c r="O3" s="36" t="str">
        <f>+IF(B3=B2,"",1)</f>
        <v/>
      </c>
      <c r="Q3" s="36" t="s">
        <v>52</v>
      </c>
      <c r="S3" s="37">
        <v>3</v>
      </c>
      <c r="U3" s="36" t="s">
        <v>52</v>
      </c>
      <c r="W3" s="37">
        <v>3</v>
      </c>
    </row>
    <row r="4" spans="1:23" ht="15" x14ac:dyDescent="0.25">
      <c r="A4" s="36" t="s">
        <v>54</v>
      </c>
      <c r="B4" s="36" t="s">
        <v>56</v>
      </c>
      <c r="C4" s="36">
        <v>1</v>
      </c>
      <c r="D4" s="37">
        <v>25</v>
      </c>
      <c r="E4" s="37">
        <v>25</v>
      </c>
      <c r="F4" s="37">
        <v>3</v>
      </c>
      <c r="G4" s="37">
        <v>0</v>
      </c>
      <c r="H4" s="37">
        <v>1</v>
      </c>
      <c r="I4" s="37"/>
      <c r="J4" s="36" t="b">
        <f t="shared" si="1"/>
        <v>1</v>
      </c>
      <c r="K4" s="36" t="str">
        <f t="shared" si="2"/>
        <v>UN11</v>
      </c>
      <c r="L4" s="36" t="str">
        <f t="shared" si="3"/>
        <v>111</v>
      </c>
      <c r="M4" s="36" t="str">
        <f t="shared" si="0"/>
        <v>Troncal</v>
      </c>
      <c r="N4" s="36">
        <f t="shared" si="4"/>
        <v>1</v>
      </c>
      <c r="O4" s="36">
        <f t="shared" ref="O4" si="5">+IF(B4=B3,"",1)</f>
        <v>1</v>
      </c>
      <c r="Q4"/>
      <c r="R4"/>
      <c r="S4"/>
      <c r="U4"/>
      <c r="V4"/>
      <c r="W4"/>
    </row>
    <row r="5" spans="1:23" ht="15" x14ac:dyDescent="0.25">
      <c r="A5" s="36" t="s">
        <v>52</v>
      </c>
      <c r="D5" s="37">
        <v>79</v>
      </c>
      <c r="E5" s="37">
        <v>79</v>
      </c>
      <c r="F5" s="37">
        <v>9</v>
      </c>
      <c r="G5" s="37">
        <v>1</v>
      </c>
      <c r="H5" s="37">
        <v>2.9999999999999996</v>
      </c>
      <c r="I5" s="37"/>
      <c r="Q5"/>
      <c r="R5"/>
      <c r="S5"/>
      <c r="U5"/>
      <c r="V5"/>
      <c r="W5"/>
    </row>
    <row r="6" spans="1:23" ht="15" x14ac:dyDescent="0.25">
      <c r="A6"/>
      <c r="B6"/>
      <c r="C6"/>
      <c r="D6"/>
      <c r="E6"/>
      <c r="F6"/>
      <c r="G6"/>
      <c r="H6"/>
      <c r="I6" s="37"/>
      <c r="Q6"/>
      <c r="R6"/>
      <c r="S6"/>
      <c r="U6"/>
      <c r="V6"/>
      <c r="W6"/>
    </row>
    <row r="7" spans="1:23" ht="15" x14ac:dyDescent="0.25">
      <c r="A7"/>
      <c r="B7"/>
      <c r="C7"/>
      <c r="D7"/>
      <c r="E7"/>
      <c r="F7"/>
      <c r="G7"/>
      <c r="H7"/>
      <c r="I7" s="37"/>
      <c r="Q7"/>
      <c r="R7"/>
      <c r="S7"/>
      <c r="U7"/>
      <c r="V7"/>
      <c r="W7"/>
    </row>
    <row r="8" spans="1:23" ht="15" x14ac:dyDescent="0.25">
      <c r="A8"/>
      <c r="B8"/>
      <c r="C8"/>
      <c r="D8"/>
      <c r="E8"/>
      <c r="F8"/>
      <c r="G8"/>
      <c r="H8"/>
      <c r="I8" s="37"/>
      <c r="Q8"/>
      <c r="R8"/>
      <c r="S8"/>
      <c r="U8"/>
      <c r="V8"/>
      <c r="W8"/>
    </row>
    <row r="9" spans="1:23" ht="15" x14ac:dyDescent="0.25">
      <c r="A9"/>
      <c r="B9"/>
      <c r="C9"/>
      <c r="D9"/>
      <c r="E9"/>
      <c r="F9"/>
      <c r="G9"/>
      <c r="H9"/>
      <c r="I9" s="37"/>
      <c r="Q9"/>
      <c r="R9"/>
      <c r="S9"/>
      <c r="U9"/>
      <c r="V9"/>
      <c r="W9"/>
    </row>
    <row r="10" spans="1:23" ht="15" x14ac:dyDescent="0.25">
      <c r="A10"/>
      <c r="B10"/>
      <c r="C10"/>
      <c r="D10"/>
      <c r="E10"/>
      <c r="F10"/>
      <c r="G10"/>
      <c r="H10"/>
      <c r="I10" s="37"/>
      <c r="Q10"/>
      <c r="R10"/>
      <c r="S10"/>
      <c r="U10"/>
      <c r="V10"/>
      <c r="W10"/>
    </row>
    <row r="12" spans="1:23" x14ac:dyDescent="0.25">
      <c r="A12" s="38" t="s">
        <v>9</v>
      </c>
      <c r="B12" s="36" t="s">
        <v>53</v>
      </c>
    </row>
    <row r="14" spans="1:23" ht="15" x14ac:dyDescent="0.25">
      <c r="A14" s="38" t="s">
        <v>0</v>
      </c>
      <c r="B14" s="38" t="s">
        <v>1</v>
      </c>
      <c r="C14" s="38" t="s">
        <v>2</v>
      </c>
      <c r="D14" s="36" t="s">
        <v>43</v>
      </c>
      <c r="F14" s="38" t="s">
        <v>1</v>
      </c>
      <c r="G14" s="38" t="s">
        <v>2</v>
      </c>
      <c r="H14"/>
    </row>
    <row r="15" spans="1:23" ht="15" x14ac:dyDescent="0.25">
      <c r="A15" s="36" t="s">
        <v>54</v>
      </c>
      <c r="B15" s="36">
        <v>111</v>
      </c>
      <c r="C15" s="36">
        <v>0</v>
      </c>
      <c r="D15" s="37">
        <v>1</v>
      </c>
      <c r="F15" s="36">
        <v>111</v>
      </c>
      <c r="G15" s="36">
        <v>0</v>
      </c>
      <c r="H15"/>
    </row>
    <row r="16" spans="1:23" ht="15" x14ac:dyDescent="0.25">
      <c r="A16" s="36" t="s">
        <v>54</v>
      </c>
      <c r="B16" s="36">
        <v>111</v>
      </c>
      <c r="C16" s="36">
        <v>1</v>
      </c>
      <c r="D16" s="37">
        <v>0</v>
      </c>
      <c r="G16" s="36">
        <v>1</v>
      </c>
      <c r="H16"/>
    </row>
    <row r="17" spans="1:8" ht="15" x14ac:dyDescent="0.25">
      <c r="A17" s="36" t="s">
        <v>54</v>
      </c>
      <c r="B17" s="36" t="s">
        <v>56</v>
      </c>
      <c r="C17" s="36">
        <v>1</v>
      </c>
      <c r="D17" s="37">
        <v>0</v>
      </c>
      <c r="F17" s="36" t="s">
        <v>56</v>
      </c>
      <c r="G17" s="36">
        <v>1</v>
      </c>
      <c r="H17"/>
    </row>
    <row r="18" spans="1:8" x14ac:dyDescent="0.25">
      <c r="A18" s="36" t="s">
        <v>52</v>
      </c>
      <c r="D18" s="37">
        <v>1</v>
      </c>
      <c r="F18" s="36" t="s">
        <v>52</v>
      </c>
    </row>
    <row r="19" spans="1:8" ht="15" x14ac:dyDescent="0.25">
      <c r="A19"/>
      <c r="B19"/>
      <c r="C19"/>
      <c r="D19"/>
      <c r="F19"/>
      <c r="G19"/>
    </row>
    <row r="20" spans="1:8" ht="15" x14ac:dyDescent="0.25">
      <c r="A20"/>
      <c r="B20"/>
      <c r="C20"/>
      <c r="D20"/>
      <c r="F20"/>
      <c r="G20"/>
    </row>
    <row r="21" spans="1:8" ht="15" x14ac:dyDescent="0.25">
      <c r="A21"/>
      <c r="B21"/>
      <c r="C21"/>
      <c r="D21"/>
      <c r="F21"/>
      <c r="G21"/>
    </row>
    <row r="22" spans="1:8" ht="15" x14ac:dyDescent="0.25">
      <c r="A22"/>
      <c r="B22"/>
      <c r="C22"/>
      <c r="D22"/>
      <c r="F22"/>
      <c r="G22"/>
    </row>
    <row r="23" spans="1:8" ht="15" x14ac:dyDescent="0.25">
      <c r="A23"/>
      <c r="B23"/>
      <c r="C23"/>
      <c r="D23"/>
      <c r="F23"/>
      <c r="G23"/>
    </row>
    <row r="24" spans="1:8" ht="15" x14ac:dyDescent="0.25">
      <c r="A24"/>
      <c r="B24"/>
      <c r="C24"/>
      <c r="D24"/>
    </row>
    <row r="25" spans="1:8" ht="15" x14ac:dyDescent="0.25">
      <c r="A25"/>
      <c r="B25"/>
      <c r="C25"/>
      <c r="D25"/>
    </row>
    <row r="26" spans="1:8" ht="15" x14ac:dyDescent="0.25">
      <c r="A26"/>
      <c r="B26"/>
      <c r="C26"/>
      <c r="D26"/>
    </row>
    <row r="27" spans="1:8" ht="15" x14ac:dyDescent="0.25">
      <c r="A27"/>
      <c r="B27"/>
      <c r="C27"/>
      <c r="D27"/>
    </row>
    <row r="28" spans="1:8" ht="15" x14ac:dyDescent="0.25">
      <c r="A28"/>
      <c r="B28"/>
      <c r="C28"/>
      <c r="D28"/>
    </row>
    <row r="29" spans="1:8" ht="15" x14ac:dyDescent="0.25">
      <c r="A29"/>
      <c r="B29"/>
      <c r="C29"/>
      <c r="D29"/>
    </row>
    <row r="30" spans="1:8" ht="15" x14ac:dyDescent="0.25">
      <c r="A30"/>
      <c r="B30"/>
      <c r="C30"/>
      <c r="D30"/>
    </row>
    <row r="31" spans="1:8" ht="15" x14ac:dyDescent="0.25">
      <c r="A31"/>
      <c r="B31"/>
      <c r="C31"/>
      <c r="D31"/>
    </row>
    <row r="32" spans="1:8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</sheetData>
  <pageMargins left="0.7" right="0.7" top="0.75" bottom="0.75" header="0.3" footer="0.3"/>
  <pageSetup paperSize="9" orientation="portrait" horizontalDpi="300" verticalDpi="300" r:id="rId6"/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TAPA</vt:lpstr>
      <vt:lpstr>PC</vt:lpstr>
      <vt:lpstr>LPP</vt:lpstr>
      <vt:lpstr>Resumen</vt:lpstr>
      <vt:lpstr>TAPA!Área_de_impresión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Fabián José Bruna Segura</cp:lastModifiedBy>
  <cp:lastPrinted>2016-12-21T19:16:35Z</cp:lastPrinted>
  <dcterms:created xsi:type="dcterms:W3CDTF">2016-02-04T18:46:24Z</dcterms:created>
  <dcterms:modified xsi:type="dcterms:W3CDTF">2021-04-26T21:58:55Z</dcterms:modified>
</cp:coreProperties>
</file>